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EJECUCIÓN DESAGREGADA CHAPINERO" sheetId="1" r:id="rId1"/>
    <sheet name="Ejec. al 31 OCT  2021 CH" sheetId="2" r:id="rId2"/>
    <sheet name="Hoja1" sheetId="3" r:id="rId3"/>
    <sheet name="EJECUCIÓN DESAGREGADA CHAPI (2" sheetId="4" r:id="rId4"/>
  </sheets>
  <externalReferences>
    <externalReference r:id="rId7"/>
  </externalReferences>
  <definedNames>
    <definedName name="_xlnm.Print_Area" localSheetId="3">'EJECUCIÓN DESAGREGADA CHAPI (2'!$A$1:$C$28</definedName>
    <definedName name="_xlnm.Print_Area" localSheetId="0">'EJECUCIÓN DESAGREGADA CHAPINERO'!$A$1:$J$46</definedName>
    <definedName name="PROGRAMAS">'[1]listas'!$E$101:$E$145</definedName>
    <definedName name="_xlnm.Print_Titles" localSheetId="3">'EJECUCIÓN DESAGREGADA CHAPI (2'!$1:$6</definedName>
    <definedName name="_xlnm.Print_Titles" localSheetId="0">'EJECUCIÓN DESAGREGADA CHAPINERO'!$1:$6</definedName>
  </definedNames>
  <calcPr fullCalcOnLoad="1"/>
</workbook>
</file>

<file path=xl/sharedStrings.xml><?xml version="1.0" encoding="utf-8"?>
<sst xmlns="http://schemas.openxmlformats.org/spreadsheetml/2006/main" count="120" uniqueCount="95">
  <si>
    <t>Modificaciones Mes</t>
  </si>
  <si>
    <t>Apropiación Vigente</t>
  </si>
  <si>
    <t>Descripción</t>
  </si>
  <si>
    <t xml:space="preserve">Código </t>
  </si>
  <si>
    <t>Servicios administrativos del Gobierno</t>
  </si>
  <si>
    <t>TOTAL</t>
  </si>
  <si>
    <t>DISPONIBILIDAD INICIAL</t>
  </si>
  <si>
    <t>INGRESOS</t>
  </si>
  <si>
    <t>2-1</t>
  </si>
  <si>
    <t>INGRESOS CORRIENTES</t>
  </si>
  <si>
    <t>2-1-2</t>
  </si>
  <si>
    <t>NO TRIBUTARIOS</t>
  </si>
  <si>
    <t>2-1-2-04</t>
  </si>
  <si>
    <t>Multas, sanciones e intereses moratorios</t>
  </si>
  <si>
    <t>2-1-2-04-01</t>
  </si>
  <si>
    <t>Multas</t>
  </si>
  <si>
    <t>2-1-2-04-01-05</t>
  </si>
  <si>
    <t>Urbanística</t>
  </si>
  <si>
    <t>2-1-2-04-01-06</t>
  </si>
  <si>
    <t>Contractuales</t>
  </si>
  <si>
    <t>2-1-2-05</t>
  </si>
  <si>
    <t>Venta de bienes y servicios</t>
  </si>
  <si>
    <t>2-1-2-05-01</t>
  </si>
  <si>
    <t>2-1-2-05-01-01</t>
  </si>
  <si>
    <t>Servicios de la administración pública y otros servicios prestados a la comunidad en general</t>
  </si>
  <si>
    <t>2-1-2-05-01-01-0001</t>
  </si>
  <si>
    <t>Servicios ejecutivos de la administración pública</t>
  </si>
  <si>
    <t>2-4</t>
  </si>
  <si>
    <t>2-4-5</t>
  </si>
  <si>
    <t>2-4-5-02</t>
  </si>
  <si>
    <t>Depósitos</t>
  </si>
  <si>
    <t>2-4-5-02-04</t>
  </si>
  <si>
    <t>Recursos propios de libre destinación</t>
  </si>
  <si>
    <t>2-4-7</t>
  </si>
  <si>
    <t>2-4-7-03</t>
  </si>
  <si>
    <t>Fondos de Desarrollo Local</t>
  </si>
  <si>
    <t>RECURSOS DE CAPITAL</t>
  </si>
  <si>
    <t>RENDIMIENTOS FINANCIEROS</t>
  </si>
  <si>
    <t>EXCEDENTES FINANCIEROS</t>
  </si>
  <si>
    <t>2-4-7-03-00-00-0000-000</t>
  </si>
  <si>
    <t>2-4-9</t>
  </si>
  <si>
    <t>REINTEGROS</t>
  </si>
  <si>
    <t>2-5</t>
  </si>
  <si>
    <t>TRANSFERENCIAS ADMON CENTRAL</t>
  </si>
  <si>
    <t>2-5-1</t>
  </si>
  <si>
    <t>Aporte ordinario</t>
  </si>
  <si>
    <t>2-5-1-01</t>
  </si>
  <si>
    <t>Vigencia</t>
  </si>
  <si>
    <t>TOTAL INGRESOS + DISPONIBILIDAD INICIAL</t>
  </si>
  <si>
    <t>PRESUPUESTO INICIAL</t>
  </si>
  <si>
    <t>MODIFICACIONES</t>
  </si>
  <si>
    <t>MES</t>
  </si>
  <si>
    <t>ACUMULADO</t>
  </si>
  <si>
    <t>PRESUPUESTO DEFINITIVO</t>
  </si>
  <si>
    <t>RECAUDOS</t>
  </si>
  <si>
    <t>EJECUCIÓN PRESUP. %</t>
  </si>
  <si>
    <t>SALDO POR RECAUDAR</t>
  </si>
  <si>
    <t xml:space="preserve">Servicios para la comunidad sociales y personas </t>
  </si>
  <si>
    <t>2-1-2-05-01-01-0001-001</t>
  </si>
  <si>
    <t xml:space="preserve">RESPONSABLE DE PRESUPUESTO </t>
  </si>
  <si>
    <t>Ce.gestores / Pos.presupuestarias</t>
  </si>
  <si>
    <t>Aprop. Inicial</t>
  </si>
  <si>
    <t>Modificac. Acumulado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</si>
  <si>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</si>
  <si>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</si>
  <si>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</si>
  <si>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</si>
  <si>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</si>
  <si>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</si>
  <si>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</si>
  <si>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</si>
  <si>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0002-01  FONDO DE DESARROLLO LOCAL DE CHAPINERO</t>
  </si>
  <si>
    <t>11               DISPONIBILIDAD INICIAL</t>
  </si>
  <si>
    <t>12102040105      Urbanísticas</t>
  </si>
  <si>
    <t>12102040106      Contractuales</t>
  </si>
  <si>
    <t>121020501010101  Servicios ejecutivos de la administración pública</t>
  </si>
  <si>
    <t>124050204        Recursos propios de libre destinación</t>
  </si>
  <si>
    <t>1240703          Fondos de Desarrollo Local</t>
  </si>
  <si>
    <t>12409            REINTEGROS</t>
  </si>
  <si>
    <t>1250101          Vigencia</t>
  </si>
  <si>
    <t>ALCALDE LOCAL CHAPINERO</t>
  </si>
  <si>
    <t>NIDIA ASENET GONZÁLEZ TORRES</t>
  </si>
  <si>
    <t>CC No. 52426353 DE BOGOTÁ</t>
  </si>
  <si>
    <t>OSCAR YESID RAMOS CALDERÓN</t>
  </si>
  <si>
    <t>Proyectó y formuló: Nidia Asenet González Torres- Responsable Presupuesto</t>
  </si>
  <si>
    <t>Fuente: Información tomada generando archivo en Excel del aplicativo Bogdata y se envía como soporte a los entes de control según instrucción dada por la Secretaria de Hacienda Distrital a través de correo electrónico de fecha 12 de noviembre de 2020.</t>
  </si>
  <si>
    <t>CC No. 1032436255 DE BOGOTÁ</t>
  </si>
  <si>
    <t>INFORME DE EJECUCIÓN PRESUPUESTAL DE RENTAS E INGRESOS</t>
  </si>
  <si>
    <t>ENTIDAD: 002 - FONDO DE DESARROLLO LOCAL DE CHAPINERO</t>
  </si>
  <si>
    <t xml:space="preserve">UNIDAD EJECUTORA: 01 </t>
  </si>
  <si>
    <t>VIGENCIA: 2021</t>
  </si>
  <si>
    <t>Octubre 08 de 2021</t>
  </si>
  <si>
    <t>TOTAL AJUSTE SUPERÁVIT</t>
  </si>
  <si>
    <t>MES: OCTUBRE</t>
  </si>
  <si>
    <t>Noviembre 09 de 2021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</si>
</sst>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_ ;\-0\ "/>
    <numFmt numFmtId="167" formatCode="_-* #,##0.00_-;\-* #,##0.00_-;_-* &quot;-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51" applyFont="1" applyAlignment="1">
      <alignment/>
    </xf>
    <xf numFmtId="165" fontId="0" fillId="0" borderId="0" xfId="51" applyNumberFormat="1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165" fontId="47" fillId="0" borderId="10" xfId="51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5" fontId="47" fillId="0" borderId="10" xfId="51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horizontal="center"/>
    </xf>
    <xf numFmtId="166" fontId="47" fillId="0" borderId="10" xfId="51" applyNumberFormat="1" applyFont="1" applyFill="1" applyBorder="1" applyAlignment="1">
      <alignment vertical="center" wrapText="1"/>
    </xf>
    <xf numFmtId="49" fontId="47" fillId="5" borderId="10" xfId="0" applyNumberFormat="1" applyFont="1" applyFill="1" applyBorder="1" applyAlignment="1">
      <alignment horizontal="left" vertical="center" wrapText="1"/>
    </xf>
    <xf numFmtId="0" fontId="47" fillId="5" borderId="10" xfId="0" applyFont="1" applyFill="1" applyBorder="1" applyAlignment="1">
      <alignment vertical="center" wrapText="1"/>
    </xf>
    <xf numFmtId="165" fontId="47" fillId="5" borderId="10" xfId="51" applyNumberFormat="1" applyFont="1" applyFill="1" applyBorder="1" applyAlignment="1">
      <alignment vertical="center" wrapText="1"/>
    </xf>
    <xf numFmtId="165" fontId="47" fillId="5" borderId="10" xfId="51" applyNumberFormat="1" applyFont="1" applyFill="1" applyBorder="1" applyAlignment="1">
      <alignment horizontal="left" vertical="center" wrapText="1"/>
    </xf>
    <xf numFmtId="10" fontId="47" fillId="5" borderId="10" xfId="51" applyNumberFormat="1" applyFont="1" applyFill="1" applyBorder="1" applyAlignment="1">
      <alignment vertical="center" wrapText="1"/>
    </xf>
    <xf numFmtId="10" fontId="47" fillId="0" borderId="10" xfId="51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41" fontId="0" fillId="0" borderId="0" xfId="50" applyFont="1" applyAlignment="1">
      <alignment/>
    </xf>
    <xf numFmtId="167" fontId="0" fillId="0" borderId="0" xfId="5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48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vertical="center"/>
    </xf>
    <xf numFmtId="0" fontId="47" fillId="12" borderId="10" xfId="0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vertical="center" wrapText="1"/>
    </xf>
    <xf numFmtId="165" fontId="53" fillId="7" borderId="10" xfId="51" applyNumberFormat="1" applyFont="1" applyFill="1" applyBorder="1" applyAlignment="1">
      <alignment vertical="center" wrapText="1"/>
    </xf>
    <xf numFmtId="165" fontId="53" fillId="7" borderId="10" xfId="51" applyNumberFormat="1" applyFont="1" applyFill="1" applyBorder="1" applyAlignment="1">
      <alignment horizontal="left" vertical="center" wrapText="1"/>
    </xf>
    <xf numFmtId="10" fontId="53" fillId="7" borderId="10" xfId="51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 wrapText="1"/>
    </xf>
    <xf numFmtId="165" fontId="54" fillId="33" borderId="10" xfId="51" applyNumberFormat="1" applyFont="1" applyFill="1" applyBorder="1" applyAlignment="1">
      <alignment vertical="center" wrapText="1"/>
    </xf>
    <xf numFmtId="165" fontId="54" fillId="33" borderId="10" xfId="51" applyNumberFormat="1" applyFont="1" applyFill="1" applyBorder="1" applyAlignment="1">
      <alignment horizontal="left" vertical="center" wrapText="1"/>
    </xf>
    <xf numFmtId="10" fontId="54" fillId="33" borderId="10" xfId="51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165" fontId="55" fillId="0" borderId="10" xfId="51" applyNumberFormat="1" applyFont="1" applyFill="1" applyBorder="1" applyAlignment="1">
      <alignment vertical="center" wrapText="1"/>
    </xf>
    <xf numFmtId="165" fontId="55" fillId="0" borderId="10" xfId="51" applyNumberFormat="1" applyFont="1" applyFill="1" applyBorder="1" applyAlignment="1">
      <alignment horizontal="left" vertical="center" wrapText="1"/>
    </xf>
    <xf numFmtId="10" fontId="55" fillId="0" borderId="10" xfId="51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165" fontId="0" fillId="0" borderId="10" xfId="51" applyNumberFormat="1" applyFont="1" applyFill="1" applyBorder="1" applyAlignment="1">
      <alignment vertical="center"/>
    </xf>
    <xf numFmtId="165" fontId="0" fillId="0" borderId="10" xfId="51" applyNumberFormat="1" applyFont="1" applyFill="1" applyBorder="1" applyAlignment="1">
      <alignment horizontal="left" vertical="center"/>
    </xf>
    <xf numFmtId="0" fontId="47" fillId="0" borderId="10" xfId="5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65" fontId="0" fillId="0" borderId="10" xfId="51" applyNumberFormat="1" applyFont="1" applyFill="1" applyBorder="1" applyAlignment="1">
      <alignment vertical="center" wrapText="1"/>
    </xf>
    <xf numFmtId="10" fontId="0" fillId="0" borderId="10" xfId="51" applyNumberFormat="1" applyFont="1" applyFill="1" applyBorder="1" applyAlignment="1">
      <alignment vertical="center" wrapText="1"/>
    </xf>
    <xf numFmtId="165" fontId="55" fillId="0" borderId="10" xfId="51" applyNumberFormat="1" applyFont="1" applyFill="1" applyBorder="1" applyAlignment="1">
      <alignment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165" fontId="54" fillId="33" borderId="10" xfId="51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166" fontId="54" fillId="33" borderId="10" xfId="51" applyNumberFormat="1" applyFont="1" applyFill="1" applyBorder="1" applyAlignment="1">
      <alignment vertical="center"/>
    </xf>
    <xf numFmtId="166" fontId="0" fillId="0" borderId="10" xfId="51" applyNumberFormat="1" applyFont="1" applyFill="1" applyBorder="1" applyAlignment="1">
      <alignment vertical="center"/>
    </xf>
    <xf numFmtId="165" fontId="47" fillId="5" borderId="10" xfId="51" applyNumberFormat="1" applyFont="1" applyFill="1" applyBorder="1" applyAlignment="1">
      <alignment vertical="center"/>
    </xf>
    <xf numFmtId="49" fontId="57" fillId="33" borderId="10" xfId="0" applyNumberFormat="1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165" fontId="57" fillId="33" borderId="10" xfId="51" applyNumberFormat="1" applyFont="1" applyFill="1" applyBorder="1" applyAlignment="1">
      <alignment vertical="center"/>
    </xf>
    <xf numFmtId="10" fontId="57" fillId="33" borderId="10" xfId="51" applyNumberFormat="1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165" fontId="47" fillId="34" borderId="10" xfId="51" applyNumberFormat="1" applyFont="1" applyFill="1" applyBorder="1" applyAlignment="1">
      <alignment vertical="center"/>
    </xf>
    <xf numFmtId="41" fontId="47" fillId="34" borderId="10" xfId="50" applyFont="1" applyFill="1" applyBorder="1" applyAlignment="1">
      <alignment vertical="center"/>
    </xf>
    <xf numFmtId="10" fontId="47" fillId="34" borderId="10" xfId="51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50" fillId="33" borderId="11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65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center" wrapText="1"/>
    </xf>
    <xf numFmtId="165" fontId="48" fillId="33" borderId="0" xfId="51" applyNumberFormat="1" applyFont="1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wrapText="1"/>
    </xf>
    <xf numFmtId="165" fontId="48" fillId="33" borderId="0" xfId="0" applyNumberFormat="1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left" vertical="center"/>
    </xf>
    <xf numFmtId="165" fontId="0" fillId="0" borderId="0" xfId="0" applyNumberFormat="1" applyFill="1" applyAlignment="1">
      <alignment vertical="center"/>
    </xf>
    <xf numFmtId="42" fontId="0" fillId="0" borderId="0" xfId="52" applyFont="1" applyFill="1" applyAlignment="1">
      <alignment vertical="center"/>
    </xf>
    <xf numFmtId="42" fontId="56" fillId="0" borderId="0" xfId="52" applyFont="1" applyFill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165" fontId="47" fillId="33" borderId="15" xfId="0" applyNumberFormat="1" applyFont="1" applyFill="1" applyBorder="1" applyAlignment="1">
      <alignment/>
    </xf>
    <xf numFmtId="0" fontId="47" fillId="12" borderId="16" xfId="0" applyFont="1" applyFill="1" applyBorder="1" applyAlignment="1">
      <alignment horizontal="center" vertical="center" wrapText="1"/>
    </xf>
    <xf numFmtId="0" fontId="47" fillId="12" borderId="17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12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43</xdr:row>
      <xdr:rowOff>200025</xdr:rowOff>
    </xdr:from>
    <xdr:to>
      <xdr:col>2</xdr:col>
      <xdr:colOff>1247775</xdr:colOff>
      <xdr:row>45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8662" t="6382" r="1"/>
        <a:stretch>
          <a:fillRect/>
        </a:stretch>
      </xdr:blipFill>
      <xdr:spPr>
        <a:xfrm>
          <a:off x="4714875" y="8982075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25</xdr:row>
      <xdr:rowOff>200025</xdr:rowOff>
    </xdr:from>
    <xdr:to>
      <xdr:col>2</xdr:col>
      <xdr:colOff>1028700</xdr:colOff>
      <xdr:row>27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8662" t="6382" r="1"/>
        <a:stretch>
          <a:fillRect/>
        </a:stretch>
      </xdr:blipFill>
      <xdr:spPr>
        <a:xfrm>
          <a:off x="4495800" y="5353050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eo\Downloads\BAS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Principal"/>
      <sheetName val="Promedio Sector"/>
      <sheetName val="Gráficas ODS"/>
      <sheetName val="ODS"/>
      <sheetName val="Base de Datos MUSI 2017-2020"/>
      <sheetName val="NomLocIE"/>
      <sheetName val="NomLocPMR"/>
      <sheetName val="DBO1"/>
      <sheetName val="DB03"/>
      <sheetName val="DB05"/>
      <sheetName val="DB06"/>
      <sheetName val="DB07"/>
      <sheetName val="DB08"/>
      <sheetName val="DB11"/>
      <sheetName val="AI1"/>
      <sheetName val="AI2"/>
      <sheetName val="ATotal"/>
      <sheetName val="listas"/>
    </sheetNames>
    <sheetDataSet>
      <sheetData sheetId="18">
        <row r="101">
          <cell r="E101" t="str">
            <v>Prevención y atención de la maternidad y la paternidad tempranas</v>
          </cell>
        </row>
        <row r="102">
          <cell r="E102" t="str">
            <v>Desarrollo integral desde la gestación hasta la adolescencia</v>
          </cell>
        </row>
        <row r="103">
          <cell r="E103" t="str">
            <v>Igualdad y autonomía para una Bogotá incluyente</v>
          </cell>
        </row>
        <row r="104">
          <cell r="E104" t="str">
            <v>Familias protegidas y adaptadas al cambio climático</v>
          </cell>
        </row>
        <row r="105">
          <cell r="E105" t="str">
            <v>Desarrollo integral para la felicidad y el ejercicio de la ciudadanía</v>
          </cell>
        </row>
        <row r="106">
          <cell r="E106" t="str">
            <v>Calidad educativa para todos</v>
          </cell>
        </row>
        <row r="107">
          <cell r="E107" t="str">
            <v>Inclusión educativa para la equidad</v>
          </cell>
        </row>
        <row r="108">
          <cell r="E108" t="str">
            <v>Acceso con calidad a la educación superior</v>
          </cell>
        </row>
        <row r="109">
          <cell r="E109" t="str">
            <v>Atención integral y eficiente en salud</v>
          </cell>
        </row>
        <row r="110">
          <cell r="E110" t="str">
            <v>Modernización de la infraestructura física y tecnológica en salud</v>
          </cell>
        </row>
        <row r="111">
          <cell r="E111" t="str">
            <v>Mejores oportunidades para el desarrollo a través de la cultura, la recreación y el deporte</v>
          </cell>
        </row>
        <row r="112">
          <cell r="E112" t="str">
            <v>Mujeres protagonistas, activas y empoderadas en el cierre de brechas de género</v>
          </cell>
        </row>
        <row r="113">
          <cell r="E113" t="str">
            <v>Infraestructura para el desarrollo del hábitat</v>
          </cell>
        </row>
        <row r="114">
          <cell r="E114" t="str">
            <v>Intervenciones integrales del hábitat</v>
          </cell>
        </row>
        <row r="115">
          <cell r="E115" t="str">
            <v>Recuperación, incorporación, vida urbana y control de la ilegalidad</v>
          </cell>
        </row>
        <row r="116">
          <cell r="E116" t="str">
            <v>Integración social para una ciudad de oportunidades</v>
          </cell>
        </row>
        <row r="117">
          <cell r="E117" t="str">
            <v>Espacio público, derecho de todos</v>
          </cell>
        </row>
        <row r="118">
          <cell r="E118" t="str">
            <v>Mejor movilidad para todos</v>
          </cell>
        </row>
        <row r="119">
          <cell r="E119" t="str">
            <v>Seguridad y convivencia para todos</v>
          </cell>
        </row>
        <row r="120">
          <cell r="E120" t="str">
            <v>Fortalecimiento del Sistema de Protección Integral a Mujeres Víctimas de Violencia - SOFIA</v>
          </cell>
        </row>
        <row r="121">
          <cell r="E121" t="str">
            <v>Justicia para todos: consolidación del Sistema Distrital de Justicia</v>
          </cell>
        </row>
        <row r="122">
          <cell r="E122" t="str">
            <v>Bogotá vive los derechos humanos</v>
          </cell>
        </row>
        <row r="123">
          <cell r="E123" t="str">
            <v>Bogotá mejor para las víctimas, la paz y la reconciliación</v>
          </cell>
        </row>
        <row r="124">
          <cell r="E124" t="str">
            <v>Equipo por la educación para el reencuentro, la reconciliación y la paz</v>
          </cell>
        </row>
        <row r="125">
          <cell r="E125" t="str">
            <v>Cambio cultural y construcción del tejido social para la vida</v>
          </cell>
        </row>
        <row r="126">
          <cell r="E126" t="str">
            <v>Información relevante e integral para la planeación territorial</v>
          </cell>
        </row>
        <row r="127">
          <cell r="E127" t="str">
            <v>Proyectos urbanos integrales con visión de ciudad</v>
          </cell>
        </row>
        <row r="128">
          <cell r="E128" t="str">
            <v>Suelo para reducir el déficit habitacional de suelo urbanizable, vivienda y soportes urbanos</v>
          </cell>
        </row>
        <row r="129">
          <cell r="E129" t="str">
            <v>Articulación regional y planeación integral del transporte</v>
          </cell>
        </row>
        <row r="130">
          <cell r="E130" t="str">
            <v>Financiación para el Desarrollo Territorial</v>
          </cell>
        </row>
        <row r="131">
          <cell r="E131" t="str">
            <v>Fundamentar el desarrollo económico en la generación y uso del conocimiento para mejorar la competitividad de la Ciudad Región</v>
          </cell>
        </row>
        <row r="132">
          <cell r="E132" t="str">
            <v>Generar alternativas de ingreso y empleo de mejor calidad</v>
          </cell>
        </row>
        <row r="133">
          <cell r="E133" t="str">
            <v>Elevar la eficiencia de los mercados de la ciudad</v>
          </cell>
        </row>
        <row r="134">
          <cell r="E134" t="str">
            <v>Mejorar y fortalecer el recaudo tributario de la ciudad e impulsar el uso de mecanismos de vinculación de capital privado</v>
          </cell>
        </row>
        <row r="135">
          <cell r="E135" t="str">
            <v>Bogotá, ciudad inteligente</v>
          </cell>
        </row>
        <row r="136">
          <cell r="E136" t="str">
            <v>Bogotá, una ciudad digital</v>
          </cell>
        </row>
        <row r="137">
          <cell r="E137" t="str">
            <v>Consolidar el turismo como factor de desarrollo, confianza y felicidad para Bogotá Región</v>
          </cell>
        </row>
        <row r="138">
          <cell r="E138" t="str">
            <v>Recuperación y manejo de la Estructura Ecológica Principal</v>
          </cell>
        </row>
        <row r="139">
          <cell r="E139" t="str">
            <v>Ambiente sano para la equidad y disfrute del ciudadano</v>
          </cell>
        </row>
        <row r="140">
          <cell r="E140" t="str">
            <v>Gestión de la huella ambiental urbana</v>
          </cell>
        </row>
        <row r="141">
          <cell r="E141" t="str">
            <v>Desarrollo rural sostenible</v>
          </cell>
        </row>
        <row r="142">
          <cell r="E142" t="str">
            <v>Transparencia, gestión pública y servicio a la ciudadanía</v>
          </cell>
        </row>
        <row r="143">
          <cell r="E143" t="str">
            <v>Modernización institucional</v>
          </cell>
        </row>
        <row r="144">
          <cell r="E144" t="str">
            <v>Gobierno y ciudadanía digital</v>
          </cell>
        </row>
        <row r="145">
          <cell r="E145" t="str">
            <v>Gobernanza e influencia local, regional e 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1">
      <selection activeCell="D13" sqref="D13"/>
    </sheetView>
  </sheetViews>
  <sheetFormatPr defaultColWidth="11.421875" defaultRowHeight="15"/>
  <cols>
    <col min="1" max="1" width="22.7109375" style="0" bestFit="1" customWidth="1"/>
    <col min="2" max="2" width="44.7109375" style="1" customWidth="1"/>
    <col min="3" max="8" width="20.28125" style="0" customWidth="1"/>
    <col min="9" max="9" width="14.8515625" style="0" customWidth="1"/>
    <col min="10" max="10" width="20.28125" style="0" customWidth="1"/>
    <col min="12" max="12" width="14.00390625" style="0" bestFit="1" customWidth="1"/>
  </cols>
  <sheetData>
    <row r="1" spans="1:10" s="26" customFormat="1" ht="18.75">
      <c r="A1" s="112" t="s">
        <v>87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26" customFormat="1" ht="18.7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s="26" customFormat="1" ht="18.75">
      <c r="A3" s="27" t="s">
        <v>88</v>
      </c>
      <c r="B3" s="83"/>
      <c r="C3" s="84"/>
      <c r="D3" s="84"/>
      <c r="E3" s="84"/>
      <c r="F3" s="84"/>
      <c r="G3" s="84"/>
      <c r="H3" s="84"/>
      <c r="I3" s="28" t="s">
        <v>93</v>
      </c>
      <c r="J3" s="85"/>
    </row>
    <row r="4" spans="1:10" s="26" customFormat="1" ht="18.75">
      <c r="A4" s="28" t="s">
        <v>89</v>
      </c>
      <c r="B4" s="86"/>
      <c r="C4" s="86"/>
      <c r="D4" s="86"/>
      <c r="E4" s="86"/>
      <c r="F4" s="86"/>
      <c r="G4" s="86"/>
      <c r="H4" s="86"/>
      <c r="I4" s="28" t="s">
        <v>90</v>
      </c>
      <c r="J4" s="86"/>
    </row>
    <row r="5" spans="1:10" s="38" customFormat="1" ht="15">
      <c r="A5" s="109" t="s">
        <v>3</v>
      </c>
      <c r="B5" s="109" t="s">
        <v>2</v>
      </c>
      <c r="C5" s="109" t="s">
        <v>49</v>
      </c>
      <c r="D5" s="114" t="s">
        <v>50</v>
      </c>
      <c r="E5" s="114"/>
      <c r="F5" s="109" t="s">
        <v>53</v>
      </c>
      <c r="G5" s="114" t="s">
        <v>54</v>
      </c>
      <c r="H5" s="114"/>
      <c r="I5" s="109" t="s">
        <v>55</v>
      </c>
      <c r="J5" s="109" t="s">
        <v>56</v>
      </c>
    </row>
    <row r="6" spans="1:10" s="38" customFormat="1" ht="15">
      <c r="A6" s="110"/>
      <c r="B6" s="110"/>
      <c r="C6" s="110"/>
      <c r="D6" s="39" t="s">
        <v>51</v>
      </c>
      <c r="E6" s="39" t="s">
        <v>52</v>
      </c>
      <c r="F6" s="110"/>
      <c r="G6" s="39" t="s">
        <v>51</v>
      </c>
      <c r="H6" s="39" t="s">
        <v>52</v>
      </c>
      <c r="I6" s="110"/>
      <c r="J6" s="110"/>
    </row>
    <row r="7" spans="1:10" s="45" customFormat="1" ht="15">
      <c r="A7" s="40">
        <v>1</v>
      </c>
      <c r="B7" s="41" t="s">
        <v>6</v>
      </c>
      <c r="C7" s="42">
        <f>-'Ejec. al 31 OCT  2021 CH'!B4</f>
        <v>28000000000</v>
      </c>
      <c r="D7" s="42"/>
      <c r="E7" s="42">
        <f>-'Ejec. al 31 OCT  2021 CH'!D4</f>
        <v>-5538593608</v>
      </c>
      <c r="F7" s="42">
        <f>C7+E7</f>
        <v>22461406392</v>
      </c>
      <c r="G7" s="43"/>
      <c r="H7" s="42">
        <f>-'Ejec. al 31 OCT  2021 CH'!G4</f>
        <v>22461406392</v>
      </c>
      <c r="I7" s="44">
        <f>H7/F7</f>
        <v>1</v>
      </c>
      <c r="J7" s="42">
        <f>F7-H7</f>
        <v>0</v>
      </c>
    </row>
    <row r="8" spans="1:10" s="45" customFormat="1" ht="15">
      <c r="A8" s="40">
        <v>2</v>
      </c>
      <c r="B8" s="41" t="s">
        <v>7</v>
      </c>
      <c r="C8" s="42">
        <f aca="true" t="shared" si="0" ref="C8:H8">C9+C20+C28</f>
        <v>18106914000</v>
      </c>
      <c r="D8" s="42">
        <f t="shared" si="0"/>
        <v>0</v>
      </c>
      <c r="E8" s="42">
        <f t="shared" si="0"/>
        <v>923000000</v>
      </c>
      <c r="F8" s="42">
        <f t="shared" si="0"/>
        <v>19029914000</v>
      </c>
      <c r="G8" s="43">
        <f t="shared" si="0"/>
        <v>9057099859</v>
      </c>
      <c r="H8" s="42">
        <f t="shared" si="0"/>
        <v>19271699991</v>
      </c>
      <c r="I8" s="44">
        <f aca="true" t="shared" si="1" ref="I8:I31">H8/F8</f>
        <v>1.0127055745496274</v>
      </c>
      <c r="J8" s="42">
        <f aca="true" t="shared" si="2" ref="J8:J31">F8-H8</f>
        <v>-241785991</v>
      </c>
    </row>
    <row r="9" spans="1:10" s="38" customFormat="1" ht="15">
      <c r="A9" s="14" t="s">
        <v>8</v>
      </c>
      <c r="B9" s="15" t="s">
        <v>9</v>
      </c>
      <c r="C9" s="16">
        <f aca="true" t="shared" si="3" ref="C9:H9">C10</f>
        <v>363000</v>
      </c>
      <c r="D9" s="16">
        <f t="shared" si="3"/>
        <v>0</v>
      </c>
      <c r="E9" s="16">
        <f t="shared" si="3"/>
        <v>0</v>
      </c>
      <c r="F9" s="16">
        <f t="shared" si="3"/>
        <v>363000</v>
      </c>
      <c r="G9" s="17">
        <f t="shared" si="3"/>
        <v>3678000</v>
      </c>
      <c r="H9" s="16">
        <f t="shared" si="3"/>
        <v>233058652</v>
      </c>
      <c r="I9" s="18">
        <f t="shared" si="1"/>
        <v>642.0348539944904</v>
      </c>
      <c r="J9" s="16">
        <f t="shared" si="2"/>
        <v>-232695652</v>
      </c>
    </row>
    <row r="10" spans="1:10" s="51" customFormat="1" ht="15">
      <c r="A10" s="46" t="s">
        <v>10</v>
      </c>
      <c r="B10" s="47" t="s">
        <v>11</v>
      </c>
      <c r="C10" s="48">
        <f aca="true" t="shared" si="4" ref="C10:H10">C11+C15</f>
        <v>363000</v>
      </c>
      <c r="D10" s="48">
        <f t="shared" si="4"/>
        <v>0</v>
      </c>
      <c r="E10" s="48">
        <f t="shared" si="4"/>
        <v>0</v>
      </c>
      <c r="F10" s="48">
        <f t="shared" si="4"/>
        <v>363000</v>
      </c>
      <c r="G10" s="49">
        <f t="shared" si="4"/>
        <v>3678000</v>
      </c>
      <c r="H10" s="48">
        <f t="shared" si="4"/>
        <v>233058652</v>
      </c>
      <c r="I10" s="50">
        <f t="shared" si="1"/>
        <v>642.0348539944904</v>
      </c>
      <c r="J10" s="48">
        <f t="shared" si="2"/>
        <v>-232695652</v>
      </c>
    </row>
    <row r="11" spans="1:12" s="58" customFormat="1" ht="15">
      <c r="A11" s="52" t="s">
        <v>12</v>
      </c>
      <c r="B11" s="53" t="s">
        <v>13</v>
      </c>
      <c r="C11" s="54">
        <f aca="true" t="shared" si="5" ref="C11:H11">C12</f>
        <v>0</v>
      </c>
      <c r="D11" s="54">
        <f t="shared" si="5"/>
        <v>0</v>
      </c>
      <c r="E11" s="54">
        <f t="shared" si="5"/>
        <v>0</v>
      </c>
      <c r="F11" s="54">
        <f t="shared" si="5"/>
        <v>0</v>
      </c>
      <c r="G11" s="55">
        <f t="shared" si="5"/>
        <v>3678000</v>
      </c>
      <c r="H11" s="54">
        <f t="shared" si="5"/>
        <v>233058652</v>
      </c>
      <c r="I11" s="56">
        <v>0</v>
      </c>
      <c r="J11" s="54">
        <f t="shared" si="2"/>
        <v>-233058652</v>
      </c>
      <c r="K11" s="57"/>
      <c r="L11" s="57"/>
    </row>
    <row r="12" spans="1:12" s="62" customFormat="1" ht="15">
      <c r="A12" s="7" t="s">
        <v>14</v>
      </c>
      <c r="B12" s="6" t="s">
        <v>15</v>
      </c>
      <c r="C12" s="59">
        <f aca="true" t="shared" si="6" ref="C12:H12">C13+C14</f>
        <v>0</v>
      </c>
      <c r="D12" s="59">
        <f t="shared" si="6"/>
        <v>0</v>
      </c>
      <c r="E12" s="59">
        <f t="shared" si="6"/>
        <v>0</v>
      </c>
      <c r="F12" s="59">
        <f t="shared" si="6"/>
        <v>0</v>
      </c>
      <c r="G12" s="60">
        <f t="shared" si="6"/>
        <v>3678000</v>
      </c>
      <c r="H12" s="60">
        <f t="shared" si="6"/>
        <v>233058652</v>
      </c>
      <c r="I12" s="61">
        <v>0</v>
      </c>
      <c r="J12" s="59">
        <f t="shared" si="2"/>
        <v>-233058652</v>
      </c>
      <c r="L12" s="103"/>
    </row>
    <row r="13" spans="1:12" s="62" customFormat="1" ht="15">
      <c r="A13" s="7" t="s">
        <v>16</v>
      </c>
      <c r="B13" s="6" t="s">
        <v>17</v>
      </c>
      <c r="C13" s="63">
        <v>0</v>
      </c>
      <c r="D13" s="63"/>
      <c r="E13" s="63"/>
      <c r="F13" s="63">
        <f>C13+E13</f>
        <v>0</v>
      </c>
      <c r="G13" s="63">
        <f>-'Ejec. al 31 OCT  2021 CH'!F5</f>
        <v>3678000</v>
      </c>
      <c r="H13" s="63">
        <f>-'Ejec. al 31 OCT  2021 CH'!G5</f>
        <v>130433527</v>
      </c>
      <c r="I13" s="64">
        <v>0</v>
      </c>
      <c r="J13" s="63">
        <f t="shared" si="2"/>
        <v>-130433527</v>
      </c>
      <c r="L13" s="104"/>
    </row>
    <row r="14" spans="1:12" s="62" customFormat="1" ht="15">
      <c r="A14" s="7" t="s">
        <v>18</v>
      </c>
      <c r="B14" s="6" t="s">
        <v>19</v>
      </c>
      <c r="C14" s="63">
        <v>0</v>
      </c>
      <c r="D14" s="63"/>
      <c r="E14" s="63"/>
      <c r="F14" s="63">
        <f>C14+E14</f>
        <v>0</v>
      </c>
      <c r="G14" s="63"/>
      <c r="H14" s="63">
        <f>-'Ejec. al 31 OCT  2021 CH'!G6</f>
        <v>102625125</v>
      </c>
      <c r="I14" s="64">
        <v>0</v>
      </c>
      <c r="J14" s="63">
        <f t="shared" si="2"/>
        <v>-102625125</v>
      </c>
      <c r="L14" s="104"/>
    </row>
    <row r="15" spans="1:12" s="57" customFormat="1" ht="15">
      <c r="A15" s="52" t="s">
        <v>20</v>
      </c>
      <c r="B15" s="53" t="s">
        <v>21</v>
      </c>
      <c r="C15" s="65">
        <f aca="true" t="shared" si="7" ref="C15:H18">C16</f>
        <v>363000</v>
      </c>
      <c r="D15" s="65">
        <f t="shared" si="7"/>
        <v>0</v>
      </c>
      <c r="E15" s="65">
        <f t="shared" si="7"/>
        <v>0</v>
      </c>
      <c r="F15" s="65">
        <f t="shared" si="7"/>
        <v>363000</v>
      </c>
      <c r="G15" s="65">
        <f t="shared" si="7"/>
        <v>0</v>
      </c>
      <c r="H15" s="65">
        <f t="shared" si="7"/>
        <v>0</v>
      </c>
      <c r="I15" s="56">
        <f t="shared" si="1"/>
        <v>0</v>
      </c>
      <c r="J15" s="65">
        <f t="shared" si="2"/>
        <v>363000</v>
      </c>
      <c r="L15" s="105"/>
    </row>
    <row r="16" spans="1:10" s="62" customFormat="1" ht="15">
      <c r="A16" s="7" t="s">
        <v>22</v>
      </c>
      <c r="B16" s="6" t="s">
        <v>57</v>
      </c>
      <c r="C16" s="10">
        <f>C17</f>
        <v>363000</v>
      </c>
      <c r="D16" s="10">
        <f t="shared" si="7"/>
        <v>0</v>
      </c>
      <c r="E16" s="10">
        <f t="shared" si="7"/>
        <v>0</v>
      </c>
      <c r="F16" s="10">
        <f t="shared" si="7"/>
        <v>363000</v>
      </c>
      <c r="G16" s="10">
        <f t="shared" si="7"/>
        <v>0</v>
      </c>
      <c r="H16" s="10">
        <f t="shared" si="7"/>
        <v>0</v>
      </c>
      <c r="I16" s="19">
        <f t="shared" si="1"/>
        <v>0</v>
      </c>
      <c r="J16" s="10">
        <f t="shared" si="2"/>
        <v>363000</v>
      </c>
    </row>
    <row r="17" spans="1:10" s="62" customFormat="1" ht="30">
      <c r="A17" s="7" t="s">
        <v>23</v>
      </c>
      <c r="B17" s="6" t="s">
        <v>24</v>
      </c>
      <c r="C17" s="10">
        <f>C18</f>
        <v>363000</v>
      </c>
      <c r="D17" s="10">
        <f t="shared" si="7"/>
        <v>0</v>
      </c>
      <c r="E17" s="10">
        <f t="shared" si="7"/>
        <v>0</v>
      </c>
      <c r="F17" s="10">
        <f t="shared" si="7"/>
        <v>363000</v>
      </c>
      <c r="G17" s="10">
        <f t="shared" si="7"/>
        <v>0</v>
      </c>
      <c r="H17" s="10">
        <f t="shared" si="7"/>
        <v>0</v>
      </c>
      <c r="I17" s="19">
        <f t="shared" si="1"/>
        <v>0</v>
      </c>
      <c r="J17" s="10">
        <f t="shared" si="2"/>
        <v>363000</v>
      </c>
    </row>
    <row r="18" spans="1:12" s="62" customFormat="1" ht="15">
      <c r="A18" s="20" t="s">
        <v>25</v>
      </c>
      <c r="B18" s="21" t="s">
        <v>4</v>
      </c>
      <c r="C18" s="59">
        <f>+C19</f>
        <v>363000</v>
      </c>
      <c r="D18" s="59">
        <f t="shared" si="7"/>
        <v>0</v>
      </c>
      <c r="E18" s="59">
        <f t="shared" si="7"/>
        <v>0</v>
      </c>
      <c r="F18" s="59">
        <f t="shared" si="7"/>
        <v>363000</v>
      </c>
      <c r="G18" s="59">
        <f t="shared" si="7"/>
        <v>0</v>
      </c>
      <c r="H18" s="59">
        <f t="shared" si="7"/>
        <v>0</v>
      </c>
      <c r="I18" s="64">
        <f t="shared" si="1"/>
        <v>0</v>
      </c>
      <c r="J18" s="59">
        <f t="shared" si="2"/>
        <v>363000</v>
      </c>
      <c r="K18" s="38"/>
      <c r="L18" s="38"/>
    </row>
    <row r="19" spans="1:12" s="38" customFormat="1" ht="15">
      <c r="A19" s="20" t="s">
        <v>58</v>
      </c>
      <c r="B19" s="21" t="s">
        <v>26</v>
      </c>
      <c r="C19" s="63">
        <f>-'Ejec. al 31 OCT  2021 CH'!B7</f>
        <v>363000</v>
      </c>
      <c r="D19" s="63"/>
      <c r="E19" s="63"/>
      <c r="F19" s="63">
        <f>C19+E19</f>
        <v>363000</v>
      </c>
      <c r="G19" s="63">
        <v>0</v>
      </c>
      <c r="H19" s="63"/>
      <c r="I19" s="64">
        <f t="shared" si="1"/>
        <v>0</v>
      </c>
      <c r="J19" s="63">
        <f t="shared" si="2"/>
        <v>363000</v>
      </c>
      <c r="K19" s="34"/>
      <c r="L19" s="34"/>
    </row>
    <row r="20" spans="1:10" s="67" customFormat="1" ht="15">
      <c r="A20" s="14" t="s">
        <v>27</v>
      </c>
      <c r="B20" s="66" t="s">
        <v>36</v>
      </c>
      <c r="C20" s="16">
        <f aca="true" t="shared" si="8" ref="C20:H20">C21+C24+C27</f>
        <v>0</v>
      </c>
      <c r="D20" s="16">
        <f t="shared" si="8"/>
        <v>0</v>
      </c>
      <c r="E20" s="16">
        <f t="shared" si="8"/>
        <v>923000000</v>
      </c>
      <c r="F20" s="16">
        <f t="shared" si="8"/>
        <v>923000000</v>
      </c>
      <c r="G20" s="16">
        <f t="shared" si="8"/>
        <v>146359</v>
      </c>
      <c r="H20" s="16">
        <f t="shared" si="8"/>
        <v>932090339</v>
      </c>
      <c r="I20" s="18">
        <f t="shared" si="1"/>
        <v>1.0098486879739978</v>
      </c>
      <c r="J20" s="16">
        <f t="shared" si="2"/>
        <v>-9090339</v>
      </c>
    </row>
    <row r="21" spans="1:10" s="69" customFormat="1" ht="15">
      <c r="A21" s="46" t="s">
        <v>28</v>
      </c>
      <c r="B21" s="47" t="s">
        <v>37</v>
      </c>
      <c r="C21" s="68">
        <f aca="true" t="shared" si="9" ref="C21:H22">C22</f>
        <v>0</v>
      </c>
      <c r="D21" s="68">
        <f t="shared" si="9"/>
        <v>0</v>
      </c>
      <c r="E21" s="68">
        <f t="shared" si="9"/>
        <v>0</v>
      </c>
      <c r="F21" s="68">
        <f t="shared" si="9"/>
        <v>0</v>
      </c>
      <c r="G21" s="68">
        <f t="shared" si="9"/>
        <v>146359</v>
      </c>
      <c r="H21" s="68">
        <f t="shared" si="9"/>
        <v>4212241</v>
      </c>
      <c r="I21" s="50">
        <v>0</v>
      </c>
      <c r="J21" s="68">
        <f t="shared" si="2"/>
        <v>-4212241</v>
      </c>
    </row>
    <row r="22" spans="1:10" s="38" customFormat="1" ht="15">
      <c r="A22" s="7" t="s">
        <v>29</v>
      </c>
      <c r="B22" s="9" t="s">
        <v>30</v>
      </c>
      <c r="C22" s="59">
        <f t="shared" si="9"/>
        <v>0</v>
      </c>
      <c r="D22" s="59">
        <f t="shared" si="9"/>
        <v>0</v>
      </c>
      <c r="E22" s="59">
        <f t="shared" si="9"/>
        <v>0</v>
      </c>
      <c r="F22" s="59">
        <f t="shared" si="9"/>
        <v>0</v>
      </c>
      <c r="G22" s="59">
        <f t="shared" si="9"/>
        <v>146359</v>
      </c>
      <c r="H22" s="59">
        <f t="shared" si="9"/>
        <v>4212241</v>
      </c>
      <c r="I22" s="19">
        <v>0</v>
      </c>
      <c r="J22" s="59">
        <f t="shared" si="2"/>
        <v>-4212241</v>
      </c>
    </row>
    <row r="23" spans="1:10" s="38" customFormat="1" ht="15">
      <c r="A23" s="7" t="s">
        <v>31</v>
      </c>
      <c r="B23" s="9" t="s">
        <v>32</v>
      </c>
      <c r="C23" s="8">
        <v>0</v>
      </c>
      <c r="D23" s="8"/>
      <c r="E23" s="8"/>
      <c r="F23" s="8">
        <f>C23+E23</f>
        <v>0</v>
      </c>
      <c r="G23" s="8">
        <f>-'Ejec. al 31 OCT  2021 CH'!F8</f>
        <v>146359</v>
      </c>
      <c r="H23" s="8">
        <f>-'Ejec. al 31 OCT  2021 CH'!G8</f>
        <v>4212241</v>
      </c>
      <c r="I23" s="19">
        <v>0</v>
      </c>
      <c r="J23" s="8">
        <f t="shared" si="2"/>
        <v>-4212241</v>
      </c>
    </row>
    <row r="24" spans="1:10" s="69" customFormat="1" ht="15">
      <c r="A24" s="46" t="s">
        <v>33</v>
      </c>
      <c r="B24" s="47" t="s">
        <v>38</v>
      </c>
      <c r="C24" s="70">
        <f aca="true" t="shared" si="10" ref="C24:H25">C25</f>
        <v>0</v>
      </c>
      <c r="D24" s="68">
        <f t="shared" si="10"/>
        <v>0</v>
      </c>
      <c r="E24" s="68">
        <f t="shared" si="10"/>
        <v>923000000</v>
      </c>
      <c r="F24" s="68">
        <f t="shared" si="10"/>
        <v>923000000</v>
      </c>
      <c r="G24" s="68">
        <f t="shared" si="10"/>
        <v>0</v>
      </c>
      <c r="H24" s="68">
        <f t="shared" si="10"/>
        <v>923000000</v>
      </c>
      <c r="I24" s="50">
        <f t="shared" si="1"/>
        <v>1</v>
      </c>
      <c r="J24" s="68">
        <f t="shared" si="2"/>
        <v>0</v>
      </c>
    </row>
    <row r="25" spans="1:10" s="38" customFormat="1" ht="15">
      <c r="A25" s="7" t="s">
        <v>34</v>
      </c>
      <c r="B25" s="6" t="s">
        <v>35</v>
      </c>
      <c r="C25" s="13">
        <f t="shared" si="10"/>
        <v>0</v>
      </c>
      <c r="D25" s="8">
        <f t="shared" si="10"/>
        <v>0</v>
      </c>
      <c r="E25" s="8">
        <f t="shared" si="10"/>
        <v>923000000</v>
      </c>
      <c r="F25" s="8">
        <f t="shared" si="10"/>
        <v>923000000</v>
      </c>
      <c r="G25" s="8">
        <f t="shared" si="10"/>
        <v>0</v>
      </c>
      <c r="H25" s="8">
        <f t="shared" si="10"/>
        <v>923000000</v>
      </c>
      <c r="I25" s="19">
        <f t="shared" si="1"/>
        <v>1</v>
      </c>
      <c r="J25" s="8">
        <f t="shared" si="2"/>
        <v>0</v>
      </c>
    </row>
    <row r="26" spans="1:10" s="38" customFormat="1" ht="15">
      <c r="A26" s="7" t="s">
        <v>39</v>
      </c>
      <c r="B26" s="9" t="s">
        <v>35</v>
      </c>
      <c r="C26" s="71">
        <v>0</v>
      </c>
      <c r="D26" s="59"/>
      <c r="E26" s="59">
        <f>-'Ejec. al 31 OCT  2021 CH'!D9</f>
        <v>923000000</v>
      </c>
      <c r="F26" s="59">
        <f>C26+E26</f>
        <v>923000000</v>
      </c>
      <c r="G26" s="59"/>
      <c r="H26" s="59">
        <f>-'Ejec. al 31 OCT  2021 CH'!G9</f>
        <v>923000000</v>
      </c>
      <c r="I26" s="64">
        <f t="shared" si="1"/>
        <v>1</v>
      </c>
      <c r="J26" s="59">
        <f t="shared" si="2"/>
        <v>0</v>
      </c>
    </row>
    <row r="27" spans="1:10" s="69" customFormat="1" ht="15">
      <c r="A27" s="46" t="s">
        <v>40</v>
      </c>
      <c r="B27" s="47" t="s">
        <v>41</v>
      </c>
      <c r="C27" s="48">
        <v>0</v>
      </c>
      <c r="D27" s="48"/>
      <c r="E27" s="48"/>
      <c r="F27" s="48">
        <f>C27+E27</f>
        <v>0</v>
      </c>
      <c r="G27" s="48">
        <v>0</v>
      </c>
      <c r="H27" s="48">
        <f>+'Ejec. al 31 OCT  2021 CH'!H10</f>
        <v>4878098</v>
      </c>
      <c r="I27" s="50">
        <v>0</v>
      </c>
      <c r="J27" s="48">
        <f t="shared" si="2"/>
        <v>-4878098</v>
      </c>
    </row>
    <row r="28" spans="1:10" s="67" customFormat="1" ht="15">
      <c r="A28" s="14" t="s">
        <v>42</v>
      </c>
      <c r="B28" s="15" t="s">
        <v>43</v>
      </c>
      <c r="C28" s="72">
        <f>+C30</f>
        <v>18106551000</v>
      </c>
      <c r="D28" s="72">
        <f>+D30</f>
        <v>0</v>
      </c>
      <c r="E28" s="72"/>
      <c r="F28" s="72">
        <f>+F30</f>
        <v>18106551000</v>
      </c>
      <c r="G28" s="72">
        <f>+G30</f>
        <v>9053275500</v>
      </c>
      <c r="H28" s="72">
        <f>+H30</f>
        <v>18106551000</v>
      </c>
      <c r="I28" s="18">
        <f t="shared" si="1"/>
        <v>1</v>
      </c>
      <c r="J28" s="72">
        <f t="shared" si="2"/>
        <v>0</v>
      </c>
    </row>
    <row r="29" spans="1:10" s="77" customFormat="1" ht="15">
      <c r="A29" s="73" t="s">
        <v>44</v>
      </c>
      <c r="B29" s="74" t="s">
        <v>45</v>
      </c>
      <c r="C29" s="75">
        <f aca="true" t="shared" si="11" ref="C29:H29">C30</f>
        <v>18106551000</v>
      </c>
      <c r="D29" s="75">
        <f t="shared" si="11"/>
        <v>0</v>
      </c>
      <c r="E29" s="75">
        <f t="shared" si="11"/>
        <v>0</v>
      </c>
      <c r="F29" s="75">
        <f t="shared" si="11"/>
        <v>18106551000</v>
      </c>
      <c r="G29" s="75">
        <f t="shared" si="11"/>
        <v>9053275500</v>
      </c>
      <c r="H29" s="75">
        <f t="shared" si="11"/>
        <v>18106551000</v>
      </c>
      <c r="I29" s="76">
        <f t="shared" si="1"/>
        <v>1</v>
      </c>
      <c r="J29" s="75">
        <f t="shared" si="2"/>
        <v>0</v>
      </c>
    </row>
    <row r="30" spans="1:10" s="38" customFormat="1" ht="15">
      <c r="A30" s="7" t="s">
        <v>46</v>
      </c>
      <c r="B30" s="9" t="s">
        <v>47</v>
      </c>
      <c r="C30" s="63">
        <f>-'Ejec. al 31 OCT  2021 CH'!B11</f>
        <v>18106551000</v>
      </c>
      <c r="D30" s="63"/>
      <c r="E30" s="63"/>
      <c r="F30" s="63">
        <f>C30+E30</f>
        <v>18106551000</v>
      </c>
      <c r="G30" s="63">
        <f>-'Ejec. al 31 OCT  2021 CH'!F11</f>
        <v>9053275500</v>
      </c>
      <c r="H30" s="63">
        <f>-'Ejec. al 31 OCT  2021 CH'!G11</f>
        <v>18106551000</v>
      </c>
      <c r="I30" s="64">
        <f t="shared" si="1"/>
        <v>1</v>
      </c>
      <c r="J30" s="63">
        <f t="shared" si="2"/>
        <v>0</v>
      </c>
    </row>
    <row r="31" spans="1:10" s="38" customFormat="1" ht="15">
      <c r="A31" s="78"/>
      <c r="B31" s="79" t="s">
        <v>48</v>
      </c>
      <c r="C31" s="80">
        <f>C7+C8</f>
        <v>46106914000</v>
      </c>
      <c r="D31" s="80"/>
      <c r="E31" s="81">
        <f>E7+E8</f>
        <v>-4615593608</v>
      </c>
      <c r="F31" s="81">
        <f>F7+F8</f>
        <v>41491320392</v>
      </c>
      <c r="G31" s="81">
        <f>G7+G8</f>
        <v>9057099859</v>
      </c>
      <c r="H31" s="81">
        <f>H7+H8</f>
        <v>41733106383</v>
      </c>
      <c r="I31" s="82">
        <f t="shared" si="1"/>
        <v>1.0058273872394434</v>
      </c>
      <c r="J31" s="81">
        <f t="shared" si="2"/>
        <v>-241785991</v>
      </c>
    </row>
    <row r="32" spans="1:10" ht="15">
      <c r="A32" s="5"/>
      <c r="B32" s="87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87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87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87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87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87"/>
      <c r="C37" s="5"/>
      <c r="D37" s="5"/>
      <c r="E37" s="5"/>
      <c r="F37" s="5"/>
      <c r="G37" s="5"/>
      <c r="H37" s="5"/>
      <c r="I37" s="5"/>
      <c r="J37" s="5"/>
    </row>
    <row r="38" spans="1:10" ht="15.75" thickBot="1">
      <c r="A38" s="5"/>
      <c r="B38" s="88"/>
      <c r="C38" s="89"/>
      <c r="D38" s="90"/>
      <c r="E38" s="90"/>
      <c r="F38" s="91"/>
      <c r="G38" s="90"/>
      <c r="H38" s="90"/>
      <c r="I38" s="90"/>
      <c r="J38" s="5"/>
    </row>
    <row r="39" spans="1:10" s="25" customFormat="1" ht="15.75">
      <c r="A39" s="29"/>
      <c r="B39" s="92"/>
      <c r="C39" s="93"/>
      <c r="D39" s="94" t="s">
        <v>83</v>
      </c>
      <c r="E39" s="29"/>
      <c r="F39" s="31"/>
      <c r="G39" s="32"/>
      <c r="H39" s="31" t="s">
        <v>81</v>
      </c>
      <c r="I39" s="29"/>
      <c r="J39" s="29"/>
    </row>
    <row r="40" spans="1:10" s="25" customFormat="1" ht="15.75">
      <c r="A40" s="29"/>
      <c r="B40" s="95"/>
      <c r="C40" s="96"/>
      <c r="D40" s="97" t="s">
        <v>80</v>
      </c>
      <c r="E40" s="29"/>
      <c r="F40" s="30"/>
      <c r="G40" s="29"/>
      <c r="H40" s="30" t="s">
        <v>59</v>
      </c>
      <c r="I40" s="29"/>
      <c r="J40" s="29"/>
    </row>
    <row r="41" spans="1:10" s="25" customFormat="1" ht="15.75">
      <c r="A41" s="29"/>
      <c r="B41" s="31"/>
      <c r="C41" s="29"/>
      <c r="D41" s="31" t="s">
        <v>86</v>
      </c>
      <c r="E41" s="32"/>
      <c r="F41" s="31"/>
      <c r="G41" s="33"/>
      <c r="H41" s="31" t="s">
        <v>82</v>
      </c>
      <c r="I41" s="33"/>
      <c r="J41" s="32"/>
    </row>
    <row r="42" spans="1:10" ht="15">
      <c r="A42" s="5"/>
      <c r="B42" s="12"/>
      <c r="C42" s="5"/>
      <c r="D42" s="12"/>
      <c r="E42" s="11"/>
      <c r="F42" s="12"/>
      <c r="G42" s="22"/>
      <c r="H42" s="12"/>
      <c r="I42" s="22"/>
      <c r="J42" s="11"/>
    </row>
    <row r="43" spans="1:10" s="37" customFormat="1" ht="28.5" customHeight="1">
      <c r="A43" s="115" t="s">
        <v>85</v>
      </c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s="35" customFormat="1" ht="16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0" s="35" customFormat="1" ht="15" customHeight="1">
      <c r="A45" s="99" t="s">
        <v>84</v>
      </c>
      <c r="B45" s="100"/>
      <c r="C45" s="36"/>
      <c r="D45" s="111"/>
      <c r="E45" s="111"/>
      <c r="F45" s="111"/>
      <c r="G45" s="111"/>
      <c r="H45" s="111"/>
      <c r="I45" s="111"/>
      <c r="J45" s="36"/>
    </row>
    <row r="46" spans="1:10" s="35" customFormat="1" ht="15">
      <c r="A46" s="102" t="s">
        <v>94</v>
      </c>
      <c r="B46" s="101"/>
      <c r="C46" s="36"/>
      <c r="D46" s="36"/>
      <c r="E46" s="36"/>
      <c r="F46" s="36"/>
      <c r="G46" s="36"/>
      <c r="H46" s="36"/>
      <c r="I46" s="36"/>
      <c r="J46" s="36"/>
    </row>
    <row r="48" ht="15">
      <c r="D48" s="2"/>
    </row>
    <row r="49" spans="3:4" ht="15">
      <c r="C49" s="3"/>
      <c r="D49" s="2"/>
    </row>
    <row r="50" ht="15">
      <c r="C50" s="4"/>
    </row>
  </sheetData>
  <sheetProtection autoFilter="0"/>
  <mergeCells count="12">
    <mergeCell ref="C5:C6"/>
    <mergeCell ref="F5:F6"/>
    <mergeCell ref="I5:I6"/>
    <mergeCell ref="J5:J6"/>
    <mergeCell ref="D45:I45"/>
    <mergeCell ref="A1:J1"/>
    <mergeCell ref="A2:J2"/>
    <mergeCell ref="D5:E5"/>
    <mergeCell ref="G5:H5"/>
    <mergeCell ref="A43:J43"/>
    <mergeCell ref="A5:A6"/>
    <mergeCell ref="B5:B6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126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11.421875" defaultRowHeight="15"/>
  <cols>
    <col min="1" max="1" width="60.7109375" style="0" bestFit="1" customWidth="1"/>
    <col min="2" max="2" width="15.140625" style="23" bestFit="1" customWidth="1"/>
    <col min="3" max="3" width="11.57421875" style="23" bestFit="1" customWidth="1"/>
    <col min="4" max="4" width="14.140625" style="23" bestFit="1" customWidth="1"/>
    <col min="5" max="5" width="15.140625" style="23" bestFit="1" customWidth="1"/>
    <col min="6" max="6" width="14.140625" style="23" bestFit="1" customWidth="1"/>
    <col min="7" max="7" width="15.140625" style="23" bestFit="1" customWidth="1"/>
    <col min="8" max="8" width="14.140625" style="23" bestFit="1" customWidth="1"/>
    <col min="9" max="10" width="11.57421875" style="23" bestFit="1" customWidth="1"/>
  </cols>
  <sheetData>
    <row r="1" spans="1:13" ht="15">
      <c r="A1" t="s">
        <v>60</v>
      </c>
      <c r="B1" s="23" t="s">
        <v>61</v>
      </c>
      <c r="C1" s="23" t="s">
        <v>0</v>
      </c>
      <c r="D1" s="23" t="s">
        <v>62</v>
      </c>
      <c r="E1" s="23" t="s">
        <v>1</v>
      </c>
      <c r="F1" s="23" t="s">
        <v>63</v>
      </c>
      <c r="G1" s="23" t="s">
        <v>64</v>
      </c>
      <c r="H1" s="23" t="s">
        <v>65</v>
      </c>
      <c r="I1" s="23" t="s">
        <v>66</v>
      </c>
      <c r="J1" s="23" t="s">
        <v>67</v>
      </c>
      <c r="K1" t="s">
        <v>68</v>
      </c>
      <c r="L1" t="s">
        <v>69</v>
      </c>
      <c r="M1" t="s">
        <v>70</v>
      </c>
    </row>
    <row r="2" spans="1:13" ht="15">
      <c r="A2" t="s">
        <v>5</v>
      </c>
      <c r="B2" s="23">
        <v>-46106914000</v>
      </c>
      <c r="C2" s="23">
        <v>0</v>
      </c>
      <c r="D2" s="23">
        <v>4615593608</v>
      </c>
      <c r="E2" s="23">
        <v>-41491320392</v>
      </c>
      <c r="F2" s="23">
        <v>-9057099859</v>
      </c>
      <c r="G2" s="23">
        <v>-41733106383</v>
      </c>
      <c r="H2" s="23">
        <v>241785991</v>
      </c>
      <c r="I2" s="24">
        <v>100.5827</v>
      </c>
      <c r="J2" s="23">
        <v>0</v>
      </c>
      <c r="K2">
        <v>0</v>
      </c>
      <c r="L2">
        <v>0</v>
      </c>
      <c r="M2">
        <v>0</v>
      </c>
    </row>
    <row r="3" spans="1:13" ht="15">
      <c r="A3" t="s">
        <v>71</v>
      </c>
      <c r="B3" s="23">
        <v>-46106914000</v>
      </c>
      <c r="C3" s="23">
        <v>0</v>
      </c>
      <c r="D3" s="23">
        <v>4615593608</v>
      </c>
      <c r="E3" s="23">
        <v>-41491320392</v>
      </c>
      <c r="F3" s="23">
        <v>-9057099859</v>
      </c>
      <c r="G3" s="23">
        <v>-41733106383</v>
      </c>
      <c r="H3" s="23">
        <v>241785991</v>
      </c>
      <c r="I3" s="24">
        <v>100.5827</v>
      </c>
      <c r="J3" s="23">
        <v>0</v>
      </c>
      <c r="K3">
        <v>0</v>
      </c>
      <c r="L3">
        <v>0</v>
      </c>
      <c r="M3">
        <v>0</v>
      </c>
    </row>
    <row r="4" spans="1:13" ht="15">
      <c r="A4" t="s">
        <v>72</v>
      </c>
      <c r="B4" s="23">
        <v>-28000000000</v>
      </c>
      <c r="C4" s="23">
        <v>0</v>
      </c>
      <c r="D4" s="23">
        <v>5538593608</v>
      </c>
      <c r="E4" s="23">
        <v>-22461406392</v>
      </c>
      <c r="F4" s="23">
        <v>0</v>
      </c>
      <c r="G4" s="23">
        <v>-22461406392</v>
      </c>
      <c r="H4" s="23">
        <v>0</v>
      </c>
      <c r="I4" s="24">
        <v>100</v>
      </c>
      <c r="J4" s="23">
        <v>0</v>
      </c>
      <c r="K4">
        <v>0</v>
      </c>
      <c r="L4">
        <v>0</v>
      </c>
      <c r="M4">
        <v>0</v>
      </c>
    </row>
    <row r="5" spans="1:13" ht="15">
      <c r="A5" t="s">
        <v>73</v>
      </c>
      <c r="B5" s="23">
        <v>0</v>
      </c>
      <c r="C5" s="23">
        <v>0</v>
      </c>
      <c r="D5" s="23">
        <v>0</v>
      </c>
      <c r="E5" s="23">
        <v>0</v>
      </c>
      <c r="F5" s="23">
        <v>-3678000</v>
      </c>
      <c r="G5" s="23">
        <v>-130433527</v>
      </c>
      <c r="H5" s="23">
        <v>130433527</v>
      </c>
      <c r="I5" s="24">
        <v>0</v>
      </c>
      <c r="J5" s="23">
        <v>0</v>
      </c>
      <c r="K5">
        <v>0</v>
      </c>
      <c r="L5">
        <v>0</v>
      </c>
      <c r="M5">
        <v>0</v>
      </c>
    </row>
    <row r="6" spans="1:13" ht="15">
      <c r="A6" t="s">
        <v>74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-102625125</v>
      </c>
      <c r="H6" s="23">
        <v>102625125</v>
      </c>
      <c r="I6" s="24">
        <v>0</v>
      </c>
      <c r="J6" s="23">
        <v>0</v>
      </c>
      <c r="K6">
        <v>0</v>
      </c>
      <c r="L6">
        <v>0</v>
      </c>
      <c r="M6">
        <v>0</v>
      </c>
    </row>
    <row r="7" spans="1:13" ht="15">
      <c r="A7" t="s">
        <v>75</v>
      </c>
      <c r="B7" s="23">
        <v>-363000</v>
      </c>
      <c r="C7" s="23">
        <v>0</v>
      </c>
      <c r="D7" s="23">
        <v>0</v>
      </c>
      <c r="E7" s="23">
        <v>-363000</v>
      </c>
      <c r="F7" s="23">
        <v>0</v>
      </c>
      <c r="G7" s="23">
        <v>0</v>
      </c>
      <c r="H7" s="23">
        <v>-363000</v>
      </c>
      <c r="I7" s="24">
        <v>0</v>
      </c>
      <c r="J7" s="23">
        <v>0</v>
      </c>
      <c r="K7">
        <v>0</v>
      </c>
      <c r="L7">
        <v>0</v>
      </c>
      <c r="M7">
        <v>0</v>
      </c>
    </row>
    <row r="8" spans="1:13" ht="15">
      <c r="A8" t="s">
        <v>76</v>
      </c>
      <c r="B8" s="23">
        <v>0</v>
      </c>
      <c r="C8" s="23">
        <v>0</v>
      </c>
      <c r="D8" s="23">
        <v>0</v>
      </c>
      <c r="E8" s="23">
        <v>0</v>
      </c>
      <c r="F8" s="23">
        <v>-146359</v>
      </c>
      <c r="G8" s="23">
        <v>-4212241</v>
      </c>
      <c r="H8" s="23">
        <v>4212241</v>
      </c>
      <c r="I8" s="24">
        <v>0</v>
      </c>
      <c r="J8" s="23">
        <v>0</v>
      </c>
      <c r="K8">
        <v>0</v>
      </c>
      <c r="L8">
        <v>0</v>
      </c>
      <c r="M8">
        <v>0</v>
      </c>
    </row>
    <row r="9" spans="1:13" ht="15">
      <c r="A9" t="s">
        <v>77</v>
      </c>
      <c r="B9" s="23">
        <v>0</v>
      </c>
      <c r="C9" s="23">
        <v>0</v>
      </c>
      <c r="D9" s="23">
        <v>-923000000</v>
      </c>
      <c r="E9" s="23">
        <v>-923000000</v>
      </c>
      <c r="F9" s="23">
        <v>0</v>
      </c>
      <c r="G9" s="23">
        <v>-923000000</v>
      </c>
      <c r="H9" s="23">
        <v>0</v>
      </c>
      <c r="I9" s="24">
        <v>100</v>
      </c>
      <c r="J9" s="23">
        <v>0</v>
      </c>
      <c r="K9">
        <v>0</v>
      </c>
      <c r="L9">
        <v>0</v>
      </c>
      <c r="M9">
        <v>0</v>
      </c>
    </row>
    <row r="10" spans="1:13" ht="15">
      <c r="A10" t="s">
        <v>78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-4878098</v>
      </c>
      <c r="H10" s="23">
        <v>4878098</v>
      </c>
      <c r="I10" s="24">
        <v>0</v>
      </c>
      <c r="J10" s="23">
        <v>0</v>
      </c>
      <c r="K10">
        <v>0</v>
      </c>
      <c r="L10">
        <v>0</v>
      </c>
      <c r="M10">
        <v>0</v>
      </c>
    </row>
    <row r="11" spans="1:13" ht="15">
      <c r="A11" t="s">
        <v>79</v>
      </c>
      <c r="B11" s="23">
        <v>-18106551000</v>
      </c>
      <c r="C11" s="23">
        <v>0</v>
      </c>
      <c r="D11" s="23">
        <v>0</v>
      </c>
      <c r="E11" s="23">
        <v>-18106551000</v>
      </c>
      <c r="F11" s="23">
        <v>-9053275500</v>
      </c>
      <c r="G11" s="23">
        <v>-18106551000</v>
      </c>
      <c r="H11" s="23">
        <v>0</v>
      </c>
      <c r="I11" s="24">
        <v>100</v>
      </c>
      <c r="J11" s="23">
        <v>0</v>
      </c>
      <c r="K11">
        <v>0</v>
      </c>
      <c r="L11">
        <v>0</v>
      </c>
      <c r="M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A32" sqref="A32"/>
    </sheetView>
  </sheetViews>
  <sheetFormatPr defaultColWidth="11.421875" defaultRowHeight="15"/>
  <cols>
    <col min="1" max="1" width="22.7109375" style="0" bestFit="1" customWidth="1"/>
    <col min="2" max="2" width="44.7109375" style="1" customWidth="1"/>
    <col min="3" max="3" width="20.28125" style="0" customWidth="1"/>
    <col min="5" max="5" width="14.00390625" style="0" bestFit="1" customWidth="1"/>
  </cols>
  <sheetData>
    <row r="1" spans="1:3" s="26" customFormat="1" ht="18.75">
      <c r="A1" s="112" t="s">
        <v>87</v>
      </c>
      <c r="B1" s="112"/>
      <c r="C1" s="112"/>
    </row>
    <row r="2" spans="1:3" s="26" customFormat="1" ht="18.75">
      <c r="A2" s="113"/>
      <c r="B2" s="113"/>
      <c r="C2" s="113"/>
    </row>
    <row r="3" spans="1:3" s="26" customFormat="1" ht="18.75">
      <c r="A3" s="27" t="s">
        <v>88</v>
      </c>
      <c r="B3" s="83"/>
      <c r="C3" s="85"/>
    </row>
    <row r="4" spans="1:3" s="26" customFormat="1" ht="18.75">
      <c r="A4" s="28" t="s">
        <v>89</v>
      </c>
      <c r="B4" s="86"/>
      <c r="C4" s="86"/>
    </row>
    <row r="5" spans="1:3" s="38" customFormat="1" ht="15" customHeight="1">
      <c r="A5" s="109" t="s">
        <v>3</v>
      </c>
      <c r="B5" s="109" t="s">
        <v>2</v>
      </c>
      <c r="C5" s="109" t="s">
        <v>56</v>
      </c>
    </row>
    <row r="6" spans="1:3" s="38" customFormat="1" ht="15">
      <c r="A6" s="110"/>
      <c r="B6" s="110"/>
      <c r="C6" s="110"/>
    </row>
    <row r="7" spans="1:3" s="38" customFormat="1" ht="15">
      <c r="A7" s="14" t="s">
        <v>8</v>
      </c>
      <c r="B7" s="15" t="s">
        <v>9</v>
      </c>
      <c r="C7" s="16">
        <v>-229017652</v>
      </c>
    </row>
    <row r="8" spans="1:3" s="51" customFormat="1" ht="15">
      <c r="A8" s="46" t="s">
        <v>10</v>
      </c>
      <c r="B8" s="47" t="s">
        <v>11</v>
      </c>
      <c r="C8" s="48">
        <v>-229017652</v>
      </c>
    </row>
    <row r="9" spans="1:5" s="58" customFormat="1" ht="15">
      <c r="A9" s="52" t="s">
        <v>12</v>
      </c>
      <c r="B9" s="53" t="s">
        <v>13</v>
      </c>
      <c r="C9" s="54">
        <v>-229380652</v>
      </c>
      <c r="D9" s="57"/>
      <c r="E9" s="57"/>
    </row>
    <row r="10" spans="1:5" s="57" customFormat="1" ht="15">
      <c r="A10" s="52" t="s">
        <v>20</v>
      </c>
      <c r="B10" s="53" t="s">
        <v>21</v>
      </c>
      <c r="C10" s="65">
        <v>363000</v>
      </c>
      <c r="E10" s="105"/>
    </row>
    <row r="11" spans="1:3" s="67" customFormat="1" ht="15">
      <c r="A11" s="14" t="s">
        <v>27</v>
      </c>
      <c r="B11" s="66" t="s">
        <v>36</v>
      </c>
      <c r="C11" s="16">
        <v>-8943980</v>
      </c>
    </row>
    <row r="12" spans="1:3" s="69" customFormat="1" ht="15">
      <c r="A12" s="46" t="s">
        <v>28</v>
      </c>
      <c r="B12" s="47" t="s">
        <v>37</v>
      </c>
      <c r="C12" s="68">
        <v>-4065882</v>
      </c>
    </row>
    <row r="13" spans="1:3" s="69" customFormat="1" ht="15">
      <c r="A13" s="46" t="s">
        <v>40</v>
      </c>
      <c r="B13" s="47" t="s">
        <v>41</v>
      </c>
      <c r="C13" s="48">
        <v>-4878098</v>
      </c>
    </row>
    <row r="14" spans="1:3" ht="15">
      <c r="A14" s="106"/>
      <c r="B14" s="107" t="s">
        <v>92</v>
      </c>
      <c r="C14" s="108">
        <f>+C7+C11</f>
        <v>-237961632</v>
      </c>
    </row>
    <row r="15" spans="1:3" ht="15">
      <c r="A15" s="5"/>
      <c r="B15" s="87"/>
      <c r="C15" s="5"/>
    </row>
    <row r="16" spans="1:3" ht="15">
      <c r="A16" s="5"/>
      <c r="B16" s="87"/>
      <c r="C16" s="5"/>
    </row>
    <row r="17" spans="1:3" ht="15">
      <c r="A17" s="5"/>
      <c r="B17" s="87"/>
      <c r="C17" s="5"/>
    </row>
    <row r="18" spans="1:3" ht="15">
      <c r="A18" s="5"/>
      <c r="B18" s="87"/>
      <c r="C18" s="5"/>
    </row>
    <row r="19" spans="1:3" ht="15">
      <c r="A19" s="5"/>
      <c r="B19" s="87"/>
      <c r="C19" s="5"/>
    </row>
    <row r="20" spans="1:3" ht="15">
      <c r="A20" s="5"/>
      <c r="B20" s="88"/>
      <c r="C20" s="5"/>
    </row>
    <row r="21" spans="1:3" s="25" customFormat="1" ht="15.75">
      <c r="A21" s="29"/>
      <c r="B21" s="92"/>
      <c r="C21" s="29"/>
    </row>
    <row r="22" spans="1:3" s="25" customFormat="1" ht="15.75">
      <c r="A22" s="29"/>
      <c r="B22" s="95"/>
      <c r="C22" s="29"/>
    </row>
    <row r="23" spans="1:3" s="25" customFormat="1" ht="15.75">
      <c r="A23" s="29"/>
      <c r="B23" s="31"/>
      <c r="C23" s="32"/>
    </row>
    <row r="24" spans="1:3" ht="15">
      <c r="A24" s="5"/>
      <c r="B24" s="12"/>
      <c r="C24" s="11"/>
    </row>
    <row r="25" spans="1:3" s="37" customFormat="1" ht="28.5" customHeight="1">
      <c r="A25" s="115" t="s">
        <v>85</v>
      </c>
      <c r="B25" s="115"/>
      <c r="C25" s="115"/>
    </row>
    <row r="26" spans="1:3" s="35" customFormat="1" ht="16.5" customHeight="1">
      <c r="A26" s="98"/>
      <c r="B26" s="98"/>
      <c r="C26" s="98"/>
    </row>
    <row r="27" spans="1:3" s="35" customFormat="1" ht="15" customHeight="1">
      <c r="A27" s="99" t="s">
        <v>84</v>
      </c>
      <c r="B27" s="100"/>
      <c r="C27" s="36"/>
    </row>
    <row r="28" spans="1:3" s="35" customFormat="1" ht="15">
      <c r="A28" s="102" t="s">
        <v>91</v>
      </c>
      <c r="B28" s="101"/>
      <c r="C28" s="36"/>
    </row>
  </sheetData>
  <sheetProtection autoFilter="0"/>
  <mergeCells count="6">
    <mergeCell ref="A25:C25"/>
    <mergeCell ref="A1:C1"/>
    <mergeCell ref="A2:C2"/>
    <mergeCell ref="A5:A6"/>
    <mergeCell ref="B5:B6"/>
    <mergeCell ref="C5:C6"/>
  </mergeCells>
  <printOptions horizontalCentered="1" verticalCentered="1"/>
  <pageMargins left="1.1023622047244095" right="0.5118110236220472" top="0.1968503937007874" bottom="0.1968503937007874" header="0.31496062992125984" footer="0.31496062992125984"/>
  <pageSetup horizontalDpi="600" verticalDpi="6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 Munoz Estepa</dc:creator>
  <cp:keywords/>
  <dc:description/>
  <cp:lastModifiedBy>Nidia Asenet Gonzalez Torres</cp:lastModifiedBy>
  <cp:lastPrinted>2021-11-09T15:43:14Z</cp:lastPrinted>
  <dcterms:created xsi:type="dcterms:W3CDTF">2021-04-12T19:21:18Z</dcterms:created>
  <dcterms:modified xsi:type="dcterms:W3CDTF">2021-12-13T14:19:58Z</dcterms:modified>
  <cp:category/>
  <cp:version/>
  <cp:contentType/>
  <cp:contentStatus/>
</cp:coreProperties>
</file>