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esktop\"/>
    </mc:Choice>
  </mc:AlternateContent>
  <xr:revisionPtr revIDLastSave="5" documentId="8_{9F394E97-29A2-4494-8B4C-10676ADDA2C8}" xr6:coauthVersionLast="47" xr6:coauthVersionMax="47" xr10:uidLastSave="{C2103CD8-4174-4D60-ACFA-B0D6F576C8C5}"/>
  <bookViews>
    <workbookView xWindow="-120" yWindow="-120" windowWidth="20730" windowHeight="11040" xr2:uid="{00000000-000D-0000-FFFF-FFFF00000000}"/>
  </bookViews>
  <sheets>
    <sheet name="Hoja1" sheetId="1" r:id="rId1"/>
    <sheet name="Lista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3" i="1" l="1"/>
  <c r="AR13" i="1"/>
  <c r="X35" i="1"/>
  <c r="AR36" i="1"/>
  <c r="AR35" i="1"/>
  <c r="AR34" i="1"/>
  <c r="X37" i="1"/>
  <c r="AR33" i="1" l="1"/>
  <c r="AR37" i="1" s="1"/>
  <c r="AR31" i="1"/>
  <c r="AM27" i="1" l="1"/>
  <c r="AM28" i="1"/>
  <c r="AM26" i="1"/>
  <c r="AM25" i="1"/>
  <c r="AM23" i="1"/>
  <c r="AM24" i="1"/>
  <c r="AM22" i="1"/>
  <c r="AM19" i="1"/>
  <c r="AM20" i="1"/>
  <c r="AM21" i="1"/>
  <c r="AM16" i="1"/>
  <c r="AM17" i="1"/>
  <c r="AM18" i="1"/>
  <c r="AM14" i="1"/>
  <c r="AM15" i="1"/>
  <c r="AR18" i="1"/>
  <c r="X26" i="1"/>
  <c r="X16" i="1"/>
  <c r="V15" i="1"/>
  <c r="V14" i="1"/>
  <c r="X31" i="1"/>
  <c r="X33" i="1"/>
  <c r="X36" i="1"/>
  <c r="AP36" i="1"/>
  <c r="AK36" i="1"/>
  <c r="AF36" i="1"/>
  <c r="AA36" i="1"/>
  <c r="V36" i="1"/>
  <c r="AP35" i="1"/>
  <c r="AK35" i="1"/>
  <c r="AF35" i="1"/>
  <c r="AA35" i="1"/>
  <c r="V35" i="1"/>
  <c r="AP34" i="1"/>
  <c r="AK34" i="1"/>
  <c r="AF34" i="1"/>
  <c r="AA34" i="1"/>
  <c r="V34" i="1"/>
  <c r="AP33" i="1"/>
  <c r="AK33" i="1"/>
  <c r="AF33" i="1"/>
  <c r="AA33" i="1"/>
  <c r="V33" i="1"/>
  <c r="AP32" i="1"/>
  <c r="AK32" i="1"/>
  <c r="AF32" i="1"/>
  <c r="AA32" i="1"/>
  <c r="V32" i="1"/>
  <c r="AP31" i="1"/>
  <c r="AK31" i="1"/>
  <c r="AF31" i="1"/>
  <c r="AA31" i="1"/>
  <c r="V31" i="1"/>
  <c r="AP30" i="1"/>
  <c r="AR30" i="1" s="1"/>
  <c r="AK30" i="1"/>
  <c r="AM30" i="1" s="1"/>
  <c r="AF30" i="1"/>
  <c r="AH30" i="1" s="1"/>
  <c r="AA30" i="1"/>
  <c r="AC30" i="1" s="1"/>
  <c r="V30" i="1"/>
  <c r="P21" i="1"/>
  <c r="P22" i="1"/>
  <c r="P24" i="1" l="1"/>
  <c r="P25" i="1"/>
  <c r="P26" i="1"/>
  <c r="P27" i="1"/>
  <c r="P28" i="1"/>
  <c r="P23" i="1"/>
  <c r="AP13" i="1" l="1"/>
  <c r="AK13" i="1"/>
  <c r="AM13" i="1" s="1"/>
  <c r="AM37" i="1"/>
  <c r="AP28" i="1"/>
  <c r="AR28" i="1" s="1"/>
  <c r="AP27" i="1"/>
  <c r="AR27" i="1" s="1"/>
  <c r="AP26" i="1"/>
  <c r="AR26" i="1" s="1"/>
  <c r="AP25" i="1"/>
  <c r="AR25" i="1" s="1"/>
  <c r="AP24" i="1"/>
  <c r="AR24" i="1" s="1"/>
  <c r="AP23" i="1"/>
  <c r="AR23" i="1" s="1"/>
  <c r="AP22" i="1"/>
  <c r="AR22" i="1" s="1"/>
  <c r="AP21" i="1"/>
  <c r="AR21" i="1" s="1"/>
  <c r="AP20" i="1"/>
  <c r="AR20" i="1" s="1"/>
  <c r="AP19" i="1"/>
  <c r="AR19" i="1" s="1"/>
  <c r="AP18" i="1"/>
  <c r="AP17" i="1"/>
  <c r="AR17" i="1" s="1"/>
  <c r="AP16" i="1"/>
  <c r="AR16" i="1" s="1"/>
  <c r="AP15" i="1"/>
  <c r="AR15" i="1" s="1"/>
  <c r="AP14" i="1"/>
  <c r="AR14" i="1" s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H37" i="1"/>
  <c r="AF28" i="1"/>
  <c r="AH28" i="1" s="1"/>
  <c r="AF27" i="1"/>
  <c r="AH27" i="1" s="1"/>
  <c r="AF26" i="1"/>
  <c r="AH26" i="1" s="1"/>
  <c r="AF25" i="1"/>
  <c r="AH25" i="1"/>
  <c r="AF24" i="1"/>
  <c r="AH24" i="1" s="1"/>
  <c r="AF23" i="1"/>
  <c r="AH23" i="1" s="1"/>
  <c r="AF22" i="1"/>
  <c r="AH22" i="1" s="1"/>
  <c r="AF21" i="1"/>
  <c r="AH21" i="1" s="1"/>
  <c r="AF20" i="1"/>
  <c r="AH20" i="1" s="1"/>
  <c r="AF19" i="1"/>
  <c r="AH19" i="1" s="1"/>
  <c r="AF18" i="1"/>
  <c r="AH18" i="1" s="1"/>
  <c r="AF17" i="1"/>
  <c r="AH17" i="1" s="1"/>
  <c r="AF16" i="1"/>
  <c r="AH16" i="1" s="1"/>
  <c r="AF15" i="1"/>
  <c r="AH15" i="1" s="1"/>
  <c r="AF14" i="1"/>
  <c r="AH14" i="1" s="1"/>
  <c r="AF13" i="1"/>
  <c r="AH13" i="1" s="1"/>
  <c r="AC37" i="1"/>
  <c r="AA28" i="1"/>
  <c r="AC28" i="1" s="1"/>
  <c r="AA27" i="1"/>
  <c r="AC27" i="1" s="1"/>
  <c r="AA26" i="1"/>
  <c r="AC26" i="1" s="1"/>
  <c r="AA25" i="1"/>
  <c r="AC25" i="1" s="1"/>
  <c r="AA24" i="1"/>
  <c r="AC24" i="1" s="1"/>
  <c r="AA23" i="1"/>
  <c r="AC23" i="1" s="1"/>
  <c r="AA22" i="1"/>
  <c r="AC22" i="1" s="1"/>
  <c r="AA21" i="1"/>
  <c r="AC21" i="1" s="1"/>
  <c r="AA20" i="1"/>
  <c r="AC20" i="1" s="1"/>
  <c r="AA19" i="1"/>
  <c r="AC19" i="1" s="1"/>
  <c r="AA18" i="1"/>
  <c r="AC18" i="1" s="1"/>
  <c r="AA17" i="1"/>
  <c r="AC17" i="1"/>
  <c r="AA16" i="1"/>
  <c r="AC16" i="1" s="1"/>
  <c r="AA15" i="1"/>
  <c r="AC15" i="1" s="1"/>
  <c r="AA14" i="1"/>
  <c r="AC14" i="1" s="1"/>
  <c r="AA13" i="1"/>
  <c r="AC13" i="1" s="1"/>
  <c r="V28" i="1"/>
  <c r="X28" i="1" s="1"/>
  <c r="V27" i="1"/>
  <c r="X27" i="1" s="1"/>
  <c r="V26" i="1"/>
  <c r="V25" i="1"/>
  <c r="X25" i="1" s="1"/>
  <c r="V24" i="1"/>
  <c r="X24" i="1" s="1"/>
  <c r="V23" i="1"/>
  <c r="X23" i="1" s="1"/>
  <c r="V22" i="1"/>
  <c r="X22" i="1" s="1"/>
  <c r="V21" i="1"/>
  <c r="X21" i="1" s="1"/>
  <c r="V20" i="1"/>
  <c r="V19" i="1"/>
  <c r="X19" i="1" s="1"/>
  <c r="V18" i="1"/>
  <c r="X18" i="1" s="1"/>
  <c r="V17" i="1"/>
  <c r="X17" i="1" s="1"/>
  <c r="V16" i="1"/>
  <c r="X15" i="1"/>
  <c r="X14" i="1"/>
  <c r="V13" i="1"/>
  <c r="X29" i="1" l="1"/>
  <c r="X38" i="1" s="1"/>
  <c r="AC29" i="1"/>
  <c r="AC38" i="1" s="1"/>
  <c r="AR29" i="1"/>
  <c r="AR38" i="1" s="1"/>
  <c r="AM29" i="1"/>
  <c r="AM38" i="1" s="1"/>
  <c r="AH29" i="1"/>
  <c r="AH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Yamile Espinosa Galindo</author>
  </authors>
  <commentList>
    <comment ref="F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Cuadro que resume los cambios realizados de una versión a otra</t>
        </r>
      </text>
    </comment>
    <comment ref="F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Número consecutivo de la versión generada </t>
        </r>
      </text>
    </comment>
    <comment ref="G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Fecha de la versión generada</t>
        </r>
      </text>
    </comment>
    <comment ref="H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Breve descripción del cambio realizado en la nueva versión</t>
        </r>
      </text>
    </comment>
    <comment ref="C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Indique el nombre del proceso al cual está asociada la meta</t>
        </r>
      </text>
    </comment>
    <comment ref="A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Incluya el número del objetivo estratégico, de acuerdo con lo adoptado en el Plan Estratégico Institucional</t>
        </r>
      </text>
    </comment>
    <comment ref="B1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Incluya el objetivo estratégico, de acuerdo con lo adoptado en el Plan Estratégico Institucional, al cual se asocia la meta</t>
        </r>
      </text>
    </comment>
    <comment ref="D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Escriba el número de la meta, en orden consecutivo</t>
        </r>
      </text>
    </comment>
    <comment ref="E1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Son el resultado aceptable que se espera alcanzar en un periodo de tiempo a través de la ejecución y/o cumplimiento de los entregables. 
Se debe redactar la meta iniciando con un verbo en infinitivo fuerte, seguido de una magnitud o cantidad, una unidad de medida que se encuentre en términos numéricos o porcentuales y finalmente el complemento.
verbo + magnitud + unidad de medida + complemento
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Seleccione la opción que corresponda
</t>
        </r>
      </text>
    </comment>
    <comment ref="G1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Indique un nombre corto que refleje lo que pretende medir. 
Ej. Porcentaje de giros acumulados</t>
        </r>
      </text>
    </comment>
    <comment ref="H1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Indique la fórmula (relación entre variables) que permite medir el cumplimiento de la meta. Debe existir una coherencia lógica entre la magnitud y unidad de medida de la meta y las variables del indicador</t>
        </r>
      </text>
    </comment>
    <comment ref="I1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Valor inicial que se toma como referencia para comparar el avance de la meta. Es imporante indicar la magnitud, unidad de medida y la vigencia en la cual se obtuvo</t>
        </r>
      </text>
    </comment>
    <comment ref="J12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Indique el tipo de programación que corresponde: 
- Suma
- Constante
- Creciente
- Decreciente 
Este tipo depende de la forma en que se acumulan los resultados del indicador trimestralmente para la vigencia. Ver Manual PLE-PIN-M002</t>
        </r>
      </text>
    </comment>
    <comment ref="K12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Indique la forma en la que se expresa la magnitud de la meta. Ej. Porcentaje, actuaciones administrativas, informes,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M12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N12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O12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P12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Indique la programación total de la vigencia. 
Debe ser coherente con la meta.</t>
        </r>
      </text>
    </comment>
    <comment ref="Q1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Indique el tipo de indicador: 
- Eficancia 
- Eficiencia 
- Efectividad </t>
        </r>
      </text>
    </comment>
    <comment ref="R12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Indique la evidencia a presentar del cumplimiento de la meta. Se debe redactar de forma concreta y coherente con la meta</t>
        </r>
      </text>
    </comment>
    <comment ref="S12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Indique la herramienta o aplicativo donde reposa la información que da origen al entregable o en el que es posible contrastar o verificar la información de ser necesario.</t>
        </r>
      </text>
    </comment>
    <comment ref="T12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Indique el área y grupo de trabajo (si se tiene), responsable de cumplir o ejecutar la meta</t>
        </r>
      </text>
    </comment>
    <comment ref="U12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Indique el nombre de la dependencia responsable de reportar trimestralmente la meta a la OAP</t>
        </r>
      </text>
    </comment>
    <comment ref="V12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W12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X12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Y12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Z12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A12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B12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C12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D12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E12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F12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G12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H12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I12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J12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K12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L12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M12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N12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O12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P12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Indique la magnitud total programada para la vigencia</t>
        </r>
      </text>
    </comment>
    <comment ref="AQ12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 xml:space="preserve">Indique la magnitud ejecutada acumulada para la vigencia </t>
        </r>
      </text>
    </comment>
    <comment ref="AR12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S12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 acumulados para la vigencia</t>
        </r>
      </text>
    </comment>
    <comment ref="E29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Promedio obtenido para el periodo x 80%</t>
        </r>
      </text>
    </comment>
    <comment ref="E37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Promedio obtenido en las metas transversales para el periodo x 20%</t>
        </r>
      </text>
    </comment>
    <comment ref="E38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Sumatoria del total de metas técnicas y metas transversales</t>
        </r>
      </text>
    </comment>
  </commentList>
</comments>
</file>

<file path=xl/sharedStrings.xml><?xml version="1.0" encoding="utf-8"?>
<sst xmlns="http://schemas.openxmlformats.org/spreadsheetml/2006/main" count="493" uniqueCount="247">
  <si>
    <r>
      <rPr>
        <b/>
        <sz val="14"/>
        <rFont val="Calibri Light"/>
        <family val="2"/>
        <scheme val="major"/>
      </rPr>
      <t>FORMULACIÓN Y SEGUIMIENTO PLANES DE GESTIÓN NIVEL LOCAL</t>
    </r>
    <r>
      <rPr>
        <b/>
        <sz val="11"/>
        <color theme="1"/>
        <rFont val="Calibri Light"/>
        <family val="2"/>
        <scheme val="major"/>
      </rPr>
      <t xml:space="preserve">
ALCALDÍA LOCAL DE CHAPINERO</t>
    </r>
  </si>
  <si>
    <r>
      <rPr>
        <b/>
        <sz val="11"/>
        <color theme="1"/>
        <rFont val="Calibri Light"/>
        <family val="2"/>
        <scheme val="major"/>
      </rPr>
      <t xml:space="preserve">Código Formato: </t>
    </r>
    <r>
      <rPr>
        <sz val="11"/>
        <color theme="1"/>
        <rFont val="Calibri Light"/>
        <family val="2"/>
        <scheme val="major"/>
      </rPr>
      <t xml:space="preserve">PLE-PIN-F018
</t>
    </r>
    <r>
      <rPr>
        <b/>
        <sz val="11"/>
        <color theme="1"/>
        <rFont val="Calibri Light"/>
        <family val="2"/>
        <scheme val="major"/>
      </rPr>
      <t xml:space="preserve">Versión: </t>
    </r>
    <r>
      <rPr>
        <sz val="11"/>
        <color theme="1"/>
        <rFont val="Calibri Light"/>
        <family val="2"/>
        <scheme val="major"/>
      </rPr>
      <t xml:space="preserve">6
</t>
    </r>
    <r>
      <rPr>
        <b/>
        <sz val="11"/>
        <color theme="1"/>
        <rFont val="Calibri Light"/>
        <family val="2"/>
        <scheme val="major"/>
      </rPr>
      <t xml:space="preserve">Vigencia desde: </t>
    </r>
    <r>
      <rPr>
        <sz val="11"/>
        <color theme="1"/>
        <rFont val="Calibri Light"/>
        <family val="2"/>
        <scheme val="major"/>
      </rPr>
      <t xml:space="preserve">23 de enero de 2023
</t>
    </r>
    <r>
      <rPr>
        <b/>
        <sz val="11"/>
        <color theme="1"/>
        <rFont val="Calibri Light"/>
        <family val="2"/>
        <scheme val="major"/>
      </rPr>
      <t xml:space="preserve">Caso HOLA: </t>
    </r>
    <r>
      <rPr>
        <sz val="11"/>
        <color theme="1"/>
        <rFont val="Calibri Light"/>
        <family val="2"/>
        <scheme val="major"/>
      </rPr>
      <t>291736</t>
    </r>
  </si>
  <si>
    <t>VIGENCIA DE LA PLANEACIÓN 2023</t>
  </si>
  <si>
    <t>CONTROL DE CAMBIOS</t>
  </si>
  <si>
    <t>VERSIÓN</t>
  </si>
  <si>
    <t>FECHA</t>
  </si>
  <si>
    <t>DESCRIPCIÓN DE LA MODIFICACIÓN</t>
  </si>
  <si>
    <t>27 de enero 2023</t>
  </si>
  <si>
    <t>Publicación del plan de gestión aprobado. Caso HOLA: 292221</t>
  </si>
  <si>
    <t>26 de abril 2023</t>
  </si>
  <si>
    <t>Para el primer trimteste de la vigencia 2023, el Plan de Gestión de la Alcaldia Local alcanzó un nivel de desempeño del 84% y del 38 % acumulado para la vigencia. Se corrige responsable de las metas No 8 y de la 13 a la 16 a cargo de la alcaldia Local.</t>
  </si>
  <si>
    <t>PLAN ESTRATÉGICO INSTITUCIONAL</t>
  </si>
  <si>
    <t>PROCESO</t>
  </si>
  <si>
    <t>META</t>
  </si>
  <si>
    <t>INDICADOR</t>
  </si>
  <si>
    <t>RESULTADO</t>
  </si>
  <si>
    <t>I TRIMESTRE</t>
  </si>
  <si>
    <t>II TRIMESTRE</t>
  </si>
  <si>
    <t>III TRIMESTRE</t>
  </si>
  <si>
    <t>IV TRIMESTRE</t>
  </si>
  <si>
    <t>SEGUIMIENTO ACUMULADO PLAN GESTIÓN</t>
  </si>
  <si>
    <t>No OE</t>
  </si>
  <si>
    <t>OBJETIVO ESTRATÉGICO</t>
  </si>
  <si>
    <t xml:space="preserve">No. Meta </t>
  </si>
  <si>
    <t>META PLAN DE GESTIÓN VIGENCIA</t>
  </si>
  <si>
    <t>TIPO DE META</t>
  </si>
  <si>
    <t>NOMBRE DEL INDICADOR</t>
  </si>
  <si>
    <t>FÓRMULA DEL INDICADOR</t>
  </si>
  <si>
    <t>LÍNEA BASE</t>
  </si>
  <si>
    <t>TIPO DE PROGRAMACIÓN</t>
  </si>
  <si>
    <t>UNIDAD DE MEDIDA</t>
  </si>
  <si>
    <t>I TRI</t>
  </si>
  <si>
    <t>II TRI</t>
  </si>
  <si>
    <t>III TRI</t>
  </si>
  <si>
    <t>IV TRI</t>
  </si>
  <si>
    <t>TOTAL PROGRAMACIÓN VIGENCIA</t>
  </si>
  <si>
    <t>TIPO DE INDICADOR</t>
  </si>
  <si>
    <t>ENTREGABLE</t>
  </si>
  <si>
    <t>FUENTE DE INFORMACIÓN</t>
  </si>
  <si>
    <t>RESPONSABLES DE LA META</t>
  </si>
  <si>
    <t>DEPENDENCIA RESPONSABLE DEL REPORTE DE LA META</t>
  </si>
  <si>
    <t>PROGRAMADO</t>
  </si>
  <si>
    <t>EJECUTADO</t>
  </si>
  <si>
    <t>RESULTADO DE LA MEDICIÓN</t>
  </si>
  <si>
    <t>ANÁLISIS DE AVANCE</t>
  </si>
  <si>
    <t xml:space="preserve">EVIDENCIA </t>
  </si>
  <si>
    <t>Realizar acciones enfocadas al fortalecimiento de la gobernabilidad democrática local.</t>
  </si>
  <si>
    <t>Gestión Pública Territorial Local</t>
  </si>
  <si>
    <t>1</t>
  </si>
  <si>
    <t>Alcanzar en un 55% el avance de las metas del Plan de Desarrollo Local acumuladas al 30 de septiembre de 2023 (metas entregadas).</t>
  </si>
  <si>
    <t>Retadora (mejora)</t>
  </si>
  <si>
    <t>Avance cuplimiento metas Plan de Desarrollo Local (metas entregadas).</t>
  </si>
  <si>
    <t>% Avance metas Plan de Desarrollo Local acumulado al periodo evaluado (marzo, junio y septiembre)</t>
  </si>
  <si>
    <t>Resultados a 31 de diciembre de 2022</t>
  </si>
  <si>
    <t>Creciente</t>
  </si>
  <si>
    <t>Porcentaje</t>
  </si>
  <si>
    <t xml:space="preserve">Efectividad </t>
  </si>
  <si>
    <t>Reporte trimestral de avance del Plan de Desarrollo Local - PDL</t>
  </si>
  <si>
    <t>MUSI</t>
  </si>
  <si>
    <t>Alcaldía Local - Área de Gestión del Desarrollo, Adminsitrativa y Financiera</t>
  </si>
  <si>
    <t>Dirección para la Gestión del Desarrollo Local</t>
  </si>
  <si>
    <t>NO PROGRAMADA</t>
  </si>
  <si>
    <t xml:space="preserve">META NO PROGRAMADA </t>
  </si>
  <si>
    <t xml:space="preserve">Meta no programada </t>
  </si>
  <si>
    <t>Gestión Corporativa Institucional</t>
  </si>
  <si>
    <t>2</t>
  </si>
  <si>
    <t>Girar mínimo el 72% del presupuesto comprometido constituido como obligaciones por pagar de la vigencia 2022.</t>
  </si>
  <si>
    <t>Porcentaje de giros acumulados de obligaciones por pagar de la vigencia 2022</t>
  </si>
  <si>
    <t>(Giros acumulados/Presupuesto comprometido constituido como obligaciones por pagar de la vigencia 2022)*100</t>
  </si>
  <si>
    <t xml:space="preserve">Eficacia </t>
  </si>
  <si>
    <t>Reporte seguimiento mensual consolidado</t>
  </si>
  <si>
    <t>BOGDATA</t>
  </si>
  <si>
    <t>Del total del presupuesto constituido como obligaciones por pagar vigencia 2022 por valor de $12,347,047,020 con corte al 28/03/2023, La Alcaldía local ha realizado giros de $ 1,870,799,600 lo que representa una ejecución de la meta del 15,15%.</t>
  </si>
  <si>
    <t>Informe de ejecución presupuestal de obligaciones por pagar-Reporte BOGDATA
Reporte seguimiento mensual consolidado</t>
  </si>
  <si>
    <t>3</t>
  </si>
  <si>
    <t>Girar mínimo el 68% del presupuesto comprometido constituido como obligaciones por pagar de la vigencia 2021 y anteriores, descontando los contratos 142 y 143 de 2018 y 167 y 169 de 2019 asociados a Mejorar la calidad de la movilidad.</t>
  </si>
  <si>
    <t>Porcentaje de giros acumulados de obligaciones por pagar de la vigencia 2021 y anteriores, descontando los contratos 142 y 143 de 2018 y 167 y 169 de 2019 asociados a Mejorar la calidad de la movilidad.</t>
  </si>
  <si>
    <t>(Giros acumulados/Presupuesto comprometido constituido como obligaciones por pagar de la vigencia 2021 y anteriores, descontando los contratos 142 y 143 de 2018 y 167 y 169 de 2019 asociados a Mejorar la calidad de la movilidad.)*100</t>
  </si>
  <si>
    <t>Del total del presupuesto constituido como obligaciones por pagar correspondiente a las vigencias 2021 y anteriores por valor de $2,052,319,725 con corte al 28/03/2023, La Alcaldía local ha realizado giros por valor de $913.254.591, lo que representa una ejecución de la meta del 44,50%.</t>
  </si>
  <si>
    <t>4</t>
  </si>
  <si>
    <t>Comprometer mínimo el 45% al 30 de junio y el 98,5% al 31 de diciembre del presupuesto de inversión directa de la vigencia 2023</t>
  </si>
  <si>
    <t>Porcentaje de compromiso del presupuesto de inversión directa de la vigencia 2023</t>
  </si>
  <si>
    <t>(Valor de RP de inversión directa de la vigencia  / Valor total del presupuesto de inversión directa de la Vigencia)*100</t>
  </si>
  <si>
    <t xml:space="preserve">Del presupuesto definitivo de Inversión $28.127.243.000, se generaron con corte al 28 de marzo compromisos acumulados por valor total de $5,817,816,200, equivalentes al 20,56%. </t>
  </si>
  <si>
    <t>5</t>
  </si>
  <si>
    <t>Girar mínimo el 55% del presupuesto total  disponible de inversión directa de la vigencia.</t>
  </si>
  <si>
    <t>Porcentaje de giros acumulados</t>
  </si>
  <si>
    <t>(Giros acumulados de inversión directa/Presupuesto disponible de inversión directa de la vigencia)*100</t>
  </si>
  <si>
    <t>Del presupuesto definitivo de Inversión $28.127.243.000 con corte al mes 28 de marzo de 2023 se generaron pagos acumulados por valor de $437,153,867 equivalente al 1,55%</t>
  </si>
  <si>
    <t>6</t>
  </si>
  <si>
    <t>Registrar en el sistema SIPSE Local, el 100% de los contratos publicados en la plataforma SECOP II de la vigencia. (Con excepción de comodatos, procesos de contratos de corredor de seguros, convenios interadministrativos, procesos de contratación por Tienda Virtual).</t>
  </si>
  <si>
    <t>Gestión</t>
  </si>
  <si>
    <t>Porcentaje de contratos registrados en SIPSE Local</t>
  </si>
  <si>
    <t>(Número de contratos registrados en SIPSE Local /Número de contratos publicados en la plataforma SECOP II)*100%</t>
  </si>
  <si>
    <t>Constante</t>
  </si>
  <si>
    <t>Reporte de seguimiento  consolidado</t>
  </si>
  <si>
    <t>SIPSE LOCAL y SECOP</t>
  </si>
  <si>
    <t xml:space="preserve">Con el seguimiento de este corte se evidencian que de los 136  contratos que ya estan cargados en sipse quedan solo 2 ctos que no estan en estado ejecución a los cuales se encuentran en el proceso de ejecución </t>
  </si>
  <si>
    <t>Reporte de seguimiento SECOP I y II Y SIPSE
Reporte seguimiento mensual consolidado</t>
  </si>
  <si>
    <t>Con el seguimiento de este corte se evidencian que de los 136  contratos que ya estan cargados en sipse quedan solo 2 ctos que no estan en estado ejecución a los cuales se encuentran en el proceso de ejecución</t>
  </si>
  <si>
    <t>7</t>
  </si>
  <si>
    <t>Lograr que el 100% de los contratos registrados en SIPSE-Local se encuentren, dentro del sistema, en estado “ejecución”.</t>
  </si>
  <si>
    <t>Porcentaje de contratos en estado ejecución registrados en SIPSE Local</t>
  </si>
  <si>
    <t>(Número de contratos registrados en SIPSE Local en estado ejecución /Número total de contratos registrados en SECOP en estado En ejecucion o Firmado)*100%</t>
  </si>
  <si>
    <t>SIPSE LOCAL</t>
  </si>
  <si>
    <t>Falta por cargar contratos 130 y 138 , Sin completar el flujo contratos 136 y 137</t>
  </si>
  <si>
    <t>Reporte de seguimiento SIPSE Local
Reporte seguimiento mensual consolidado</t>
  </si>
  <si>
    <t>8</t>
  </si>
  <si>
    <t>Registrar y actualizar al 80% la información en el Módulo de proyectos de SIPSE LOCAL de proyectos de inversión de la vigencia 2023</t>
  </si>
  <si>
    <t>Porcentaje de proyectos de inversión con información de resultados actualizada en SIPSE Local</t>
  </si>
  <si>
    <t>(Porcentaje trimestral de Proyectos de inversión con información de seguimiento actualizada en SIPSE Local / Porcentaje de Proyectos de inversión registrados en SIPSE LOCAL (SEGPLAN))*80%</t>
  </si>
  <si>
    <t>N/A</t>
  </si>
  <si>
    <t>Reporte de seguimiento
consolidado</t>
  </si>
  <si>
    <t xml:space="preserve">Alcaldia Local </t>
  </si>
  <si>
    <t>Inspección, Vigilancia y Control</t>
  </si>
  <si>
    <t>9</t>
  </si>
  <si>
    <t>Realizar 8.160 impulsos procesales (avocar, rechazar, enviar al competente y todo lo que derive del desarrollo de la actuación) sobre las actuaciones de policía que se encuentran a cargo de las inspecciones de policía.</t>
  </si>
  <si>
    <t xml:space="preserve">Expedientes a cargo de las inspecciones de policía impulsados </t>
  </si>
  <si>
    <t xml:space="preserve">Número de expedientes a cargo de las inspecciones de policía impulsados </t>
  </si>
  <si>
    <t>Suma</t>
  </si>
  <si>
    <t xml:space="preserve">Expedientes de actuaciones de policía </t>
  </si>
  <si>
    <t>Reporte de seguimiento de impulsos procesales</t>
  </si>
  <si>
    <t>Aplicativo ARCO</t>
  </si>
  <si>
    <t>Alcaldía Local - Área de Gestión Policiva</t>
  </si>
  <si>
    <t>Dirección para la Gestión Policiva</t>
  </si>
  <si>
    <t>Las inspecciones de policía de la Alcaldía Local, reportan dentro del aplicativo ARCO, alcanzo un total de 1988 impulsos entre los meses de enero, febrero y marzo del 2023.</t>
  </si>
  <si>
    <t>Reporte de seguimiento  de Impulsos Procesales del Aplicativo ARCO
Impulsos EXPEDIENTES POLICIVOS en el aplicativo
Dirección de Gestión Policiva Reporte ARCO</t>
  </si>
  <si>
    <t>10</t>
  </si>
  <si>
    <t>Proferir 4.320 fallos de fondo en primera instancia sobre las actuaciones de policía que se encuentran a cargo de las inspecciones de policía.</t>
  </si>
  <si>
    <t>Fallos de fondo en primera instancia proferidos</t>
  </si>
  <si>
    <t>Número de Fallos de fondo en primera instancia proferidos</t>
  </si>
  <si>
    <t>Fallos de fondo</t>
  </si>
  <si>
    <t>Reporte de seguimiento de fallos de fondo de actuaciones de policía</t>
  </si>
  <si>
    <t>Las inspecciones de policía de la Alcaldía Local, reportan dentro del aplicativo ARCO un total de 630 fallos de fondo entre los meses de enero, febrero y marzo del 2023.</t>
  </si>
  <si>
    <t>11</t>
  </si>
  <si>
    <t>Terminar (archivar) 306 actuaciones administrativas activas.</t>
  </si>
  <si>
    <t>Actuaciones Administrativas terminadas (archivadas)</t>
  </si>
  <si>
    <t>Número de Actuaciones Administrativas terminadas (archivadas)</t>
  </si>
  <si>
    <t>Actuaciones administrativas terminadas</t>
  </si>
  <si>
    <t>Reporte de seguimiento de actuaciones administrativas terminadas por vía gubernativa</t>
  </si>
  <si>
    <t>Aplicativo Si Actúa I</t>
  </si>
  <si>
    <t>El avance de esta meta para los meses de; enero, febrero y marzo, se archivaron dentro del aplicativo SIACTUA 5 actuaciones en primera instancia</t>
  </si>
  <si>
    <t>Reporte de seguimiento de actuaciones administrativas por vía gubernativa</t>
  </si>
  <si>
    <t>12</t>
  </si>
  <si>
    <t>Terminar 200 actuaciones administrativas en primera instancia.</t>
  </si>
  <si>
    <t>Actuaciones Administrativas terminadas hasta la primera instancia</t>
  </si>
  <si>
    <t>Número de Actuaciones Administrativas terminadas hasta la primera instancia</t>
  </si>
  <si>
    <t>Actuaciones administrativas terminadas por vía gubernativa</t>
  </si>
  <si>
    <t>El avance de esta meta para los meses de; enero, febrero y marzo, se terminaron dentro del aplicativo SIACTUA  19 actuaciones en primera instancia</t>
  </si>
  <si>
    <t>13</t>
  </si>
  <si>
    <t>Realizar 126 operativos de inspección, vigilancia y control en materia de integridad del espacio público.</t>
  </si>
  <si>
    <t>Acciones de control u operativos en materia de  integridad del espacio publico.</t>
  </si>
  <si>
    <t>Número de Acciones de control u operativos en materia de  integridad del espacio publico.</t>
  </si>
  <si>
    <t xml:space="preserve">Acciones de control u operativos </t>
  </si>
  <si>
    <t>Acta de asistencia e informe del operativo</t>
  </si>
  <si>
    <t>Registros de operativos Alcaldía Local</t>
  </si>
  <si>
    <t>A la fecha 31 de Enero de 2023 se realizaron 28 operativos y 12 visitas, para un total de 40 operativos asi:
OPERATIVOS ID:
# 2441 CL 65 A KR 1
# 2446 KR 13 CL 63
# 2447 KR 13 CL 63
# 2448 CL 52 A KR 9
# 2449 KR 13 CL 52 Y 49
# 2450 KR 13 CL 63 
# 2451 KR 13 CL 45
# 2452 DG 57 CL 55 A 99
# 2454 KR 13 CL 50 Y 52
# 2453 KR 13 CL 63
# 2527 CL 49 KR 13
# 3119 KR 7 CL 40
# 3120 KR 13 CL 63
# 3193 KR 14 CL 56 - 16
# 3182 KR 9 CL 65 Y 66
# 3121 KR 13 CL 63
# 3125 CL 62 KR 7 Y 9 
# 3127 KR 13 CL 63
# 3128 KR 13 CL 63
# 3184 KR 13 CL 63
# 3181 KR 9 CL 65 Y 68 
# 3185 KR 7 CL 41
# 3186 CL 61 KR 7
# 3187 KR 7 CL 41
# 3188 KR 7 CL 49
# 3189 KR 15 CL 98
# 3191 CL 85 KR 15 Y 19
# 3192 CL 100 KR 11 Y 19 A
VISITAS ID:
# 2443 KR 7 CL 37
# 2442 KR 2 CL 55
# 2444 KR 9 CL 102
# 2445 CL 53 TV 3
# 3401 CL 65 KR 9 Y 10
# 3381 CL 82 11 75
# 3382 CL 65 BIS 4 - 12
# 3179 KR 8 CL 67 
# 3180 KR 9 CL 65
# 3183 KR 8 CL 67
# 3190 AV CIRCUNVALAR CL 63
# 3384 KR 7 CL 53 35
"A la fecha 28 de Febrero de 2023 se realizaron 34 operativos y 12 visitas, para un total de 46 operativos asi:
OPERATIVOS ID:
# 3405 KR 11 CL 81
# 3475 CL 63 KR 13
# 3476 CL 81 KR 11
# 3477 KR 11 CL 81
# 3523 KR 7 CL 61
# 3522 KR 7 CL 61
# 3527 KR 7 CL 61 
# 3528 CL 81 KR 11
# 3531 CL 63 KR 13
# 3532 CL 45 KR 4
# 3533 KR 9 A CL 62
# 3536 CL 82 KR 11
# 3537 KR 8 CL 40
# 3538 CL 92 KR 14
# 3539 CL 61 KR 13
# 3540 CL 53 KR 13
# 3546 KR 13 CL 52
# 3549 CL 69 KR 11
# 3548 KR 13 CL 52
# 3544 KR 13 CL 57
# 3630 KR 13 CL 59
# 3631 CL 63 KR 13
# 3632 CL 61 KR 13
# 3588 CL 57 KR 4 
# 3635 CL 40 KR 13
# 4045 KR 7 CL 61 
# 4042 KR 9 CL 72
# 4043 KR 5 CL 98
# 3775 CL 69 KR 11
# 3773 KR 11 CL 82
# 3674 CL 98 KR 15
# 3942 CL 85 KR 11
# 3940 KR 13 CL 63
# 3715 CL 73 KR 11
VISITAS ID:
# 3403 CL 49 CL 7 27
# 3526 CL 63 KR 13
# 3529 KR 11 CL 81
# 3530 KR 11 CL 81 
# 3541 KR 11 CL 81
# 3547 CL 69 KR 8
# 3673 KR 7 39 
# 3936 KR 7 CL 61
# 3935 KR 13 CL 63
# 3937 KR 7 CICLOVIA
# 3938 KR 7 CL 61
# 3714 KR 5 75 11
"A la fecha 31 de Marzo de 2023 se realizaron 42 operativos y 15 visitas, para un total de 57 operativos asi:
OPERATIVOS ID:
# 4689 AV CIRCUNVALAR CL 40
# 4688 KR 13 CL 58
# 4687 CL 69 A KR 4
# 4446 KR 13 CL 52 A
# 4434 KR 13 CL 63
# 4432 CL 69 KR 11
# 4429 KR 7 CL 61
# 4253 CL 52 KR 4 PARDO RUBIO
# 4254 CL 85 KR 11
# 4092 KR 19 CL 85
# 4160 KR 5 CL 98
# 4049 CL 69 KR 11
# 4048 KR 13 CL 82
# 4671 CL 65 A 01 05
# 4838 KR 11 CL 93A
# 5050 KR 1 CL 64
# 5051 KR 7 CL 39
# 5053 UPZ 89
# 5055 CL 63 KR 8
# 5054 KR 13 CL 52
# 5077 CL 56 KR 4
# 5076 CL 60 KR 13
# 5205 CL 52A KR 13
# 5206 KR 13 CL 63 
# 5311 KR 7 CL 61
# 5310 KR 13 CL 52 A
# 5312 KR 7 CL 39
# 5389 KR 9 CL 65
# 5390 CL 67 KR 11
# 5392 KR 13 CL 52
# 5532 CL 60 KR 1 ESTE
# 5391 AV CARACAS CL 51
# 5418 CL 41 KR 7
# 5531 CL 63 KR 13
# 5577 CL 60 KR 3
# 5575 KR 13 CL 53
# 5576 CL 45 KR 13
# 5572 CL 63 KR 13
# 5578 CALLE 63 KR 13
# 5580 CL 44 8 10
# 5579 KR 13 CL 45
# 5581 KR 7 CL 64 
VISITAS ID:
# 4837 KR 8 CL 67
# 4685 CL 67 KR 5 
# 4684 CL 67 KR 9 
# 4445 KR 13 CL 59 15
# 4433 KR 7 CL 44
# 4431 CL 69 KR 11
# 4430 CL 92 CON AUTONORTE
# 4255 KR 4 CL 52
# 4161 CL 67 KR 9
# 5030 KR 12 A 83 - 64
# 5220 CL 69 A KR 5
# 5485 CL 93 17 45
# 5522 CL 46 A 00 11 E
# 5583CL 63 KR 9
# 5145 KR 9 CL 65"</t>
  </si>
  <si>
    <t>GET-IVC-F037 Formato técnico de visita y/o verificación - espacio público.
Acta de asistencia e informe del operativo
Registros operativos Alcaldía Local</t>
  </si>
  <si>
    <t>14</t>
  </si>
  <si>
    <t>Realizar 360 operativos de inspección, vigilancia y control en materia de actividad económica.</t>
  </si>
  <si>
    <t>Acciones de control u operativos en materia actividad económica realizadas</t>
  </si>
  <si>
    <t>Número de Acciones de control u operativos en materia actividad económica realizadas</t>
  </si>
  <si>
    <t>A la fecha 31 de Enero de 2023 se realizaron 17 operativos y 1 visitas, para un total de 18 operativos asi:
OPERATIVOS ID:
# 2221 CL 57 B KR 8 - 05 LOCAL 4 Y 6
# 2250 CL 57 B KR 8 - 05 LOCAL 4 Y 6
# 2395 KR 4 CL 58 32
# 2393 CL 85 KR 11 53 INT 3
# 2439 CL 71 KR 9 55
# 2440 KR 5 CL 65 20
# 2543 CL 82 KR 15
# 3399 CL 69 A KR 4 93
# 3400 CL 70 A KR 9 51
# 2606 KR 11 CL 67 63
# 3398 AV CARACAS 44 40
# 2612 CL 85 12 71
# 3383 CL 72 11 61
# 2658 AK 20 76 44
# 3009 KR 3 60A 17
# 3013 CL 55 10 72 LOCAL 5
# 3371 AV CL 51 13 29
VISITAS ID:
# 2345 KR 19 CL 93 A 
"A la fecha 28 de Febrero de 2023 se realizaron 25 operativos y 8 visitas, para un total de 33 operativos asi:
OPERATIVOS ID:
# 2675 KR 15 93 33
# 3375 CL 85 12 21
# 3177 CL 13 85 65
# 3176 CL 57 20 21
# 3618 CL 62 KR 4
# 3622 CL 51 KR 13
# 3615 KR 7 CL 61
# 3943 CANCELADO
# 3130 CL 48 9 16
# 3428 KR 8 64 20
# 3498 KR 13 64 35
# 3542 KR 14 85 37
# 3496 KR 14 55 16 
# 3484 KR 13 59 A 15
# 3555 CL 98 KR 9
# 3754 CL 8314 26
# 3755 KR 14 85 37
# 3600 CL 82 12 25
# 3757 CL 93 A 13 A 21
# 3750 KR 13 A 93 91
# 3797 CL 100 10 59
# 3914 KR 13 49 67
# 3879 CL 49 7 19
# 3918 CL 93 A 13 A 06
# 3917 CL 57 9 37
VISITAS ID:
# 3221 KR 19 A 78 80
# 3241 CL 54 9 56
# 3272 OBRAS
# 4046 KR 13 48 15
# 3949 KR 11 A 95 20
# 3812 KR 16 A 86 A 48
# 3634 CL 72 12 51
# 3513 KR 7 A 94 A 08
"A la fecha 31 de Marzo de 2023 se realizaron 20 operativos y 19 visitas, para un total de 39 operativos asi:
OPERATIVOS ID:
# 4721 DG 55 3 12
# 4309 CL 96 12 23
# 4224 KR 8 88 49
# 4225 CL 95 12 37
# 4728 CL 85 14 55
# 4165 KR 15 79 84
# 4147 KR 14 85 37 
# 4168 KR 15 80
# 4839 KR 8 41 37
# 5016 CL 85 19 A 25
# 4620 CL 59 9 34
# 4587 KR 15 75 74
# 4588 CL 99 11 B 48
# 4621 KR 11 71 51 LOCAL 2
# 5228 KR 9 A 60 25 
# 5229 CL 57 7 51
# 5048 CL 51 13 29
# 5078 CL 62 5 85
# 5263 KR 19 A 79 77
# 5264 KR 9 69 16
VISITAS ID:
# 8771 CL 56 7 68
# 4391 KR 13 50 31
# 4390 CL 69 A 5 18
# 4301 CL 68 5 55
# 4167 CL 95 17 23
# 4017 CL 81 10 56
# 4920 KR 14 82 32
# 4667 KR 7 CL 58
# 5061 CL 81 A 8 30
# 5190 KR 9 84 B 55
# 5116 KR 16 82 74
# 5080 CL 95 12 14
# 5316 CL 81 A 8 12
# 4766 CL 98 7A 15
# 4835 CL 79 7 90
# 5420 CL 71 11 51
# 5424 KR 13 82 52 LOCAL 3
# 5495 KR 19 B 85 45
# 5523 CL 41 2 - 96</t>
  </si>
  <si>
    <t>GET-IVC-F035 Acta de visita
GDI-GPD-F029 Evidencia de reunión 
Acta de asistencia e informe del operativo
Registros operativos Alcaldía Local</t>
  </si>
  <si>
    <t>15</t>
  </si>
  <si>
    <t>Realizar 39 operativos de inspección, vigilancia y control para dar cumplimiento a los fallos de cerros orientales.</t>
  </si>
  <si>
    <t>Acciones de control u operativos para el cumplimiento de los fallos de cerros orientales realizadas</t>
  </si>
  <si>
    <t>Número de Acciones de control u operativos para el cumplimiento de los fallos de cerros orientales realizadas</t>
  </si>
  <si>
    <t>A la fecha 28 de Febrero de 2023 se realizaron 2 operativos y 0 visitas, para un total de 2 operativos asi:
OPERATIVOS ID:
# 3453 POLIGONO 60/61/179
# 3991 POLIGONO 239/240/187 EL VERJON
"A la fecha 31 de Marzo de 2023 se realizaron 4 operativos y 0 visitas, para un total de 4 operativos asi:
OPERATIVOS ID:
# 4673 COORDENADAS 4.67388 - 74.03126
# 4675 POLIGONO 90, 94 Y VERJON
# 4674 POLIGONO 240/294
# 2765 PM 238, 87, 86 Y 33</t>
  </si>
  <si>
    <t>16</t>
  </si>
  <si>
    <t>Realizar 29 operativos de inspección, vigilancia y control en materia de actividad ambiental</t>
  </si>
  <si>
    <t>Acciones de control u operativos en materia de actividad ambiental realizadas</t>
  </si>
  <si>
    <t>Número de Acciones de control u operativos en materia de actividad ambiental realizadas</t>
  </si>
  <si>
    <t>A la fecha 31 de Enero de 2023 se realizaron 10 operativos y 0 visitas, para un total de 0 operativos asi:
OPERATIVOS ID:
# 2346 CL 80 AUTOP. NORTE
# 2554 KR 15 CL 82
# 2821 CL 83 KR 12
# 2820 CL 100 KR 9 ESTE
# 3242 CL 63 KR 13
# 2924 CL 63 KR 13
# 2379 CL 90 CON AUTONORTE
# 2347 KR 13 CL 63
# 2239 QUEBRADA LAS DELICIAS
# 2238 KR 13 CL 63
"A la fecha 28 de Febrero de 2023 se realizaron 23 operativos y 1 visitas, para un total de 0 operativos asi:
OPERATIVOS ID:
# 3249 CL 41 KR 8
# 3114 CL 57 KR 8
# 4044 CL 53 KR 10
# 4047 CL 85 KR 15
# 3911 KR 7 CL 61
# 3800 KR CL 65
# 3860 KR 14 CL 45 
# 3861 CL 94 KR 7 
# 3774 CIRCUNVALAR CON CL 46
# 3713 ANTIGUO MONUMENTO A HEROES
# 3672 KR 13 CL 63
# 3671 CL 100 KR 15
# 3636 KR 8 CL 67
# 3629 CHICO NORTE
# 3543 CL 64 KR 14
# 3458 CL 92 CON AUTONORTE
# 3457 CL 92 CON AUTONORTE
# 3535 CL 67 KR 13
# 3534 CL 40 KR 13
# 3455 CL 85 CON AUTONORTE
# 3376 KR 9 CL 70
# 3373 KR 14 CL 40
# 3372 CL 92 CON AUTONORTE
VISITAS ID:
# 3802 CL 63 KR 9"
"A la fecha 31 de Marzo de 2023 se realizaron 5 operativos y 1 visitas, para un total de 6 operativos así:
OPERATIVOS ID:
# 4089 KR 13 CL 63
# 4252 KR 13 CL 63 
# 4686 CL 92 CON AUTONORTE
# 4462 AV CIRCUNVALAR 45
# 5027 CALLE 82 KR 11
VISITAS ID:
# 4426 CL 78 CON AUTONORTE"</t>
  </si>
  <si>
    <t xml:space="preserve"> Formato
GDI-GPD-F029 Evidencia de reunión 
Acta de asistencia e informe del operativo
Registros operativos Alcaldía Local</t>
  </si>
  <si>
    <t>Total metas técnicas (80%)</t>
  </si>
  <si>
    <t>Fortalecer la gestión institucional aumentando las capacidades de la entidad para la planeación, seguimiento y ejecución de sus metas y recursos, y la gestión del talento humano.</t>
  </si>
  <si>
    <t>Planeación Institucional</t>
  </si>
  <si>
    <t>MT1</t>
  </si>
  <si>
    <t>Obtener una ponderación semestral de 80% en la implementación del sistema de gestión ambiental en la alcaldía local, de acuerdo a la herramienta de medición construida por la OAP</t>
  </si>
  <si>
    <t>Sostenibilidad del sistema de gestión</t>
  </si>
  <si>
    <t>Criterios ambientales</t>
  </si>
  <si>
    <t>No. de criterios ambientales cumplidos / No. de criterios ambientales establecidos en la herramienta de medición) X 100</t>
  </si>
  <si>
    <t>80% meta 2022</t>
  </si>
  <si>
    <t xml:space="preserve">Constante </t>
  </si>
  <si>
    <t>Porcentaje de buenas prácticas ambientales implementadas</t>
  </si>
  <si>
    <t>No programada</t>
  </si>
  <si>
    <t>Reporte de resultados de medición de los criterios ambientales</t>
  </si>
  <si>
    <t>Herramienta Oficina Asesora de Planeación</t>
  </si>
  <si>
    <t>Alcaldía local</t>
  </si>
  <si>
    <t>Oficina Asesora de Planeación Institucional - Equipo de gestión ambiental</t>
  </si>
  <si>
    <t xml:space="preserve">No programada </t>
  </si>
  <si>
    <t xml:space="preserve">No programada para el primer trimestre </t>
  </si>
  <si>
    <t>MT2</t>
  </si>
  <si>
    <t>Mantener el 100% de las acciones de mejora asignadas al proceso/Alcaldía con relación a planes de mejoramiento interno documentadas y vigentes</t>
  </si>
  <si>
    <t>Porcentaje de acciones de mejora documentadas y vigentes</t>
  </si>
  <si>
    <t>1 - (No. De acciones vencidas del plan de mejoramiento  / No  de acciones a gestionar bajo responsabilidad del proceso) X 100</t>
  </si>
  <si>
    <t>100% meta 2022</t>
  </si>
  <si>
    <t>Porcentaje de planes de mejora sin vencimientos</t>
  </si>
  <si>
    <t>Reporte de acciones de mejora sin vencimiento</t>
  </si>
  <si>
    <t>MIMEC - SIG</t>
  </si>
  <si>
    <t>Oficina Asesora de Planeación Institucional - Equipo de planeación institucional y sectorial</t>
  </si>
  <si>
    <t>La alcaldía local cuenta con 1 accion de mejora  vencidas de las  10 acciones de mejora abiertas, lo que representa una ejecución de la meta del  90%</t>
  </si>
  <si>
    <t>Reporte informe de planes de mejora del MIMEC  2023, primer tirmestre</t>
  </si>
  <si>
    <t>La alcaldía local cuenta con 1 acciones de mejora vencidas de las 10 acciones de mejora abiertas, lo que representa una ejecución de la meta del 90%.</t>
  </si>
  <si>
    <t xml:space="preserve">Comunicación Estratégica </t>
  </si>
  <si>
    <t>MT3</t>
  </si>
  <si>
    <t>Mantener el 100% de la información de la página Web actualizada, de acuerdo a lo establecido en la Resolución 1519 de 2020 de MINTIC</t>
  </si>
  <si>
    <t>Porcentaje de cumplimiento en la publicación de información</t>
  </si>
  <si>
    <t>(No. de requisitos de la Resolución 1519 de 2020 de MINTIC de publicación de la información en la página web cumplidos / No total de requisitos de la Resolución 1519 de 2020 de MINTIC de publicación de la información) X 100</t>
  </si>
  <si>
    <t>100% meta 2022 Ley 1712/2014</t>
  </si>
  <si>
    <t>Porcentaje de requisitos cumplidos</t>
  </si>
  <si>
    <t>Reporte de actualización de la información en la página web de la alcaldía local</t>
  </si>
  <si>
    <t>Página Web Alcaldía Local</t>
  </si>
  <si>
    <t>Oficina Asesora de Comunicaciones</t>
  </si>
  <si>
    <t>No programada para este trimestre</t>
  </si>
  <si>
    <t>MT4</t>
  </si>
  <si>
    <t>Participar del 100% de las capacitaciones que se realicen por parte de la Oficina Asesora de Planeación relacionadas con el Modelo Integrado de Planeación y Gestión</t>
  </si>
  <si>
    <t>Porcentaje de partipación en capacitaciones</t>
  </si>
  <si>
    <t>(Número de capacitaciones en las que se participó al menos dos personas de la alcaldía local / Número de capacitaciones convocadas) *100</t>
  </si>
  <si>
    <t>Eficacia</t>
  </si>
  <si>
    <t>Formato Evidencia de Reunión GDI-GPD-F029 diligenciado y presentación realizada</t>
  </si>
  <si>
    <t>Se realizó capacitación el 27 de marzo con los promotores de mejora sobre el Sistema de Gestión.</t>
  </si>
  <si>
    <t xml:space="preserve">Listado de asistencia </t>
  </si>
  <si>
    <t>Se realizó capacitación el 27 de marzo con los promotores de mejora sobre el Sistema de Gestión</t>
  </si>
  <si>
    <t>MT5</t>
  </si>
  <si>
    <t>Realizar dos jornadas de capacitación o entrenamiento por parte de los promotores de mejora sobre el sistema de gestión y/o los procesos, dirigidas al personal de planta y contratistas para el fortalecimiento del Modelo Integrado de Planeación y Gestión, de acuerdo con los lineamientos dados por la Oficina Asesora de Planeación</t>
  </si>
  <si>
    <t>Jornadas de capacitación sobre el sistema de gestión realizadas</t>
  </si>
  <si>
    <t>Número de jornadas de capacitación sobre el sistema de gestión realizadas / Número de jornadas de capacitación sobre el sistema de gestión esperadas</t>
  </si>
  <si>
    <t>Brindar atención oportuna y de calidad a los diferentes sectores poblacionales, generando relaciones de confianza y respeto por la diferencia.</t>
  </si>
  <si>
    <t>Servicio a la Ciudadanía</t>
  </si>
  <si>
    <t>MT6</t>
  </si>
  <si>
    <t>Dar respuesta al 100% de los requerimientos ciudadanos asignados a la alcaldía local con corte a 31 de diciembre de 2022 tipificadas como Derechos de Petición registradas en el aplicativo Bogotá te Escucha y gestor documental ORFEO.</t>
  </si>
  <si>
    <t>Porcentaje de requerimientos ciudadanos con respuesta definitiva</t>
  </si>
  <si>
    <t>(No. de respuestas efectuadas / No. requerimientos instaurados antes del 31 de diciembre 2022) X 100</t>
  </si>
  <si>
    <t>Reporte de respuestas a la ciudadania</t>
  </si>
  <si>
    <t xml:space="preserve">Reporte Aplicativo BOGOTA TE ESCUCHA </t>
  </si>
  <si>
    <t>Subsecretaria de Gestión Institucional - Grupo Oficina de atención a la Ciudadanía</t>
  </si>
  <si>
    <t>Se atendieron 26 requerimientos ciudadanos de los 42 de la vigencia 2022, equivalentes al 100% de la meta</t>
  </si>
  <si>
    <t>Reporte SGI</t>
  </si>
  <si>
    <t>MT7</t>
  </si>
  <si>
    <t>Dar respuesta al 80% de los requerimientos ciudadanos asignados a la alcaldía local ingresados en la vigencia 2023 y asignados a la Alcaldía Local de la vigencia actual tipificadas como Derechos de Petición registradas en el aplicativo Bogotá te Escucha y gestor documental ORFEO dentro de los terminos de ley.</t>
  </si>
  <si>
    <t>(No. de respuestas efectuadas / No. requerimientos instaurados en la vigencia 2023 que deben tener respuesta) X 100</t>
  </si>
  <si>
    <t>Reporte Aplicativo BOGOTA TE ESCUCHA.</t>
  </si>
  <si>
    <t>Se atendieron 90 requerimientos ciudadanos de la vigencia 2022, equivalentes al 100% de la meta</t>
  </si>
  <si>
    <t>Total metas transversales (20%)</t>
  </si>
  <si>
    <t xml:space="preserve">Total plan de gestión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</si>
</sst>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0070C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2"/>
      <color rgb="FF0070C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 Light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sz val="11"/>
      <color rgb="FF0070C0"/>
      <name val="Calibri Light"/>
      <family val="2"/>
    </font>
    <font>
      <sz val="11"/>
      <color rgb="FF4472C4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3" fillId="10" borderId="0" applyNumberFormat="0" applyBorder="0" applyAlignment="0" applyProtection="0"/>
  </cellStyleXfs>
  <cellXfs count="143">
    <xf numFmtId="0" fontId="0" fillId="0" borderId="0" xfId="0"/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9" fontId="7" fillId="2" borderId="1" xfId="1" applyFont="1" applyFill="1" applyBorder="1" applyAlignment="1">
      <alignment wrapText="1"/>
    </xf>
    <xf numFmtId="0" fontId="7" fillId="0" borderId="0" xfId="0" applyFont="1" applyAlignment="1">
      <alignment wrapText="1"/>
    </xf>
    <xf numFmtId="0" fontId="5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9" fontId="9" fillId="3" borderId="1" xfId="0" applyNumberFormat="1" applyFont="1" applyFill="1" applyBorder="1" applyAlignment="1">
      <alignment wrapText="1"/>
    </xf>
    <xf numFmtId="0" fontId="6" fillId="3" borderId="1" xfId="0" applyFont="1" applyFill="1" applyBorder="1"/>
    <xf numFmtId="9" fontId="6" fillId="3" borderId="1" xfId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9" borderId="0" xfId="0" applyFont="1" applyFill="1" applyAlignment="1">
      <alignment wrapText="1"/>
    </xf>
    <xf numFmtId="0" fontId="2" fillId="9" borderId="0" xfId="0" applyFont="1" applyFill="1" applyAlignment="1">
      <alignment vertical="center" wrapText="1"/>
    </xf>
    <xf numFmtId="0" fontId="1" fillId="9" borderId="0" xfId="0" applyFont="1" applyFill="1" applyAlignment="1">
      <alignment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  <protection hidden="1"/>
    </xf>
    <xf numFmtId="9" fontId="15" fillId="0" borderId="1" xfId="0" applyNumberFormat="1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10" fontId="15" fillId="0" borderId="1" xfId="0" applyNumberFormat="1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>
      <alignment horizontal="left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 applyProtection="1">
      <alignment horizontal="left" vertical="center" wrapText="1"/>
      <protection hidden="1"/>
    </xf>
    <xf numFmtId="0" fontId="14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  <protection hidden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15" fillId="0" borderId="13" xfId="0" applyFont="1" applyBorder="1" applyAlignment="1" applyProtection="1">
      <alignment horizontal="left" vertical="center" wrapText="1"/>
      <protection hidden="1"/>
    </xf>
    <xf numFmtId="0" fontId="15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left" vertical="center" wrapText="1"/>
      <protection hidden="1"/>
    </xf>
    <xf numFmtId="0" fontId="16" fillId="0" borderId="3" xfId="0" applyFont="1" applyBorder="1" applyAlignment="1" applyProtection="1">
      <alignment horizontal="left" vertical="center" wrapText="1"/>
      <protection hidden="1"/>
    </xf>
    <xf numFmtId="0" fontId="16" fillId="0" borderId="3" xfId="2" applyFont="1" applyFill="1" applyBorder="1" applyAlignment="1" applyProtection="1">
      <alignment horizontal="left" vertical="center" wrapText="1"/>
      <protection hidden="1"/>
    </xf>
    <xf numFmtId="0" fontId="16" fillId="0" borderId="7" xfId="2" applyFont="1" applyFill="1" applyBorder="1" applyAlignment="1" applyProtection="1">
      <alignment horizontal="left" vertical="center" wrapText="1"/>
      <protection hidden="1"/>
    </xf>
    <xf numFmtId="0" fontId="14" fillId="0" borderId="15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9" fontId="17" fillId="0" borderId="12" xfId="0" applyNumberFormat="1" applyFont="1" applyBorder="1" applyAlignment="1">
      <alignment horizontal="left" vertical="center" wrapText="1"/>
    </xf>
    <xf numFmtId="0" fontId="17" fillId="0" borderId="11" xfId="0" applyFont="1" applyBorder="1" applyAlignment="1">
      <alignment horizontal="center" vertical="center" wrapText="1"/>
    </xf>
    <xf numFmtId="9" fontId="17" fillId="0" borderId="11" xfId="1" applyFont="1" applyBorder="1" applyAlignment="1">
      <alignment horizontal="center" vertical="center" wrapText="1"/>
    </xf>
    <xf numFmtId="9" fontId="17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9" fontId="17" fillId="0" borderId="11" xfId="1" applyFont="1" applyFill="1" applyBorder="1" applyAlignment="1">
      <alignment horizontal="center" vertical="center" wrapText="1"/>
    </xf>
    <xf numFmtId="9" fontId="17" fillId="0" borderId="1" xfId="1" applyFont="1" applyFill="1" applyBorder="1" applyAlignment="1">
      <alignment horizontal="center" vertical="center" wrapText="1"/>
    </xf>
    <xf numFmtId="1" fontId="17" fillId="0" borderId="11" xfId="1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1" fontId="17" fillId="0" borderId="1" xfId="1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justify" vertical="center" wrapText="1"/>
    </xf>
    <xf numFmtId="0" fontId="1" fillId="9" borderId="0" xfId="0" applyFont="1" applyFill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9" fontId="6" fillId="3" borderId="1" xfId="1" applyFont="1" applyFill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 wrapText="1"/>
    </xf>
    <xf numFmtId="9" fontId="9" fillId="3" borderId="1" xfId="0" applyNumberFormat="1" applyFont="1" applyFill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0" borderId="1" xfId="1" applyNumberFormat="1" applyFont="1" applyBorder="1" applyAlignment="1">
      <alignment horizontal="center" vertical="center" wrapText="1"/>
    </xf>
    <xf numFmtId="10" fontId="1" fillId="9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left" vertical="center" wrapText="1"/>
    </xf>
    <xf numFmtId="9" fontId="1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1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left" vertical="center" wrapText="1"/>
    </xf>
    <xf numFmtId="10" fontId="1" fillId="0" borderId="0" xfId="1" applyNumberFormat="1" applyFont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9" fontId="18" fillId="0" borderId="1" xfId="1" applyFont="1" applyBorder="1" applyAlignment="1">
      <alignment horizontal="justify" vertical="center" wrapText="1"/>
    </xf>
    <xf numFmtId="9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4" fillId="11" borderId="1" xfId="1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justify" vertical="center" wrapText="1"/>
    </xf>
    <xf numFmtId="10" fontId="8" fillId="2" borderId="1" xfId="0" applyNumberFormat="1" applyFont="1" applyFill="1" applyBorder="1" applyAlignment="1">
      <alignment horizontal="center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298986</xdr:colOff>
      <xdr:row>0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703797-4AAF-448D-A59A-0DA885684A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3749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2"/>
  <sheetViews>
    <sheetView tabSelected="1" topLeftCell="Y36" zoomScale="62" zoomScaleNormal="62" workbookViewId="0">
      <selection activeCell="AR42" sqref="AR42"/>
    </sheetView>
  </sheetViews>
  <sheetFormatPr defaultColWidth="10.85546875" defaultRowHeight="15"/>
  <cols>
    <col min="1" max="1" width="4.140625" style="1" customWidth="1"/>
    <col min="2" max="2" width="25.5703125" style="1" customWidth="1"/>
    <col min="3" max="3" width="13.85546875" style="1" customWidth="1"/>
    <col min="4" max="4" width="8.140625" style="1" customWidth="1"/>
    <col min="5" max="5" width="44.28515625" style="1" bestFit="1" customWidth="1"/>
    <col min="6" max="6" width="10.85546875" style="1" customWidth="1"/>
    <col min="7" max="7" width="24.42578125" style="1" customWidth="1"/>
    <col min="8" max="8" width="23.5703125" style="1" customWidth="1"/>
    <col min="9" max="9" width="15.7109375" style="1" customWidth="1"/>
    <col min="10" max="10" width="18.42578125" style="1" customWidth="1"/>
    <col min="11" max="11" width="15.85546875" style="1" customWidth="1"/>
    <col min="12" max="15" width="7.28515625" style="1" customWidth="1"/>
    <col min="16" max="16" width="22.5703125" style="1" customWidth="1"/>
    <col min="17" max="17" width="17.85546875" style="1" customWidth="1"/>
    <col min="18" max="18" width="19.7109375" style="1" customWidth="1"/>
    <col min="19" max="19" width="21.7109375" style="1" customWidth="1"/>
    <col min="20" max="21" width="25.42578125" style="1" customWidth="1"/>
    <col min="22" max="24" width="16.5703125" style="77" customWidth="1"/>
    <col min="25" max="25" width="40.28515625" style="1" customWidth="1"/>
    <col min="26" max="26" width="24" style="1" customWidth="1"/>
    <col min="27" max="29" width="16.5703125" style="77" hidden="1" customWidth="1"/>
    <col min="30" max="30" width="33.42578125" style="1" hidden="1" customWidth="1"/>
    <col min="31" max="31" width="16.5703125" style="1" hidden="1" customWidth="1"/>
    <col min="32" max="34" width="16.5703125" style="77" hidden="1" customWidth="1"/>
    <col min="35" max="35" width="43.7109375" style="1" hidden="1" customWidth="1"/>
    <col min="36" max="36" width="16.5703125" style="1" hidden="1" customWidth="1"/>
    <col min="37" max="38" width="22" style="77" hidden="1" customWidth="1"/>
    <col min="39" max="39" width="16.5703125" style="77" hidden="1" customWidth="1"/>
    <col min="40" max="40" width="34.85546875" style="1" hidden="1" customWidth="1"/>
    <col min="41" max="41" width="0.42578125" style="1" customWidth="1"/>
    <col min="42" max="43" width="16.5703125" style="77" customWidth="1"/>
    <col min="44" max="44" width="21.5703125" style="77" customWidth="1"/>
    <col min="45" max="45" width="39.42578125" style="1" customWidth="1"/>
    <col min="46" max="16384" width="10.85546875" style="1"/>
  </cols>
  <sheetData>
    <row r="1" spans="1:45" s="25" customFormat="1" ht="70.5" customHeight="1">
      <c r="A1" s="132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4" t="s">
        <v>1</v>
      </c>
      <c r="M1" s="134"/>
      <c r="N1" s="134"/>
      <c r="O1" s="134"/>
      <c r="P1" s="134"/>
      <c r="V1" s="71"/>
      <c r="W1" s="71"/>
      <c r="X1" s="71"/>
      <c r="AA1" s="71"/>
      <c r="AB1" s="71"/>
      <c r="AC1" s="71"/>
      <c r="AF1" s="71"/>
      <c r="AG1" s="71"/>
      <c r="AH1" s="71"/>
      <c r="AK1" s="71"/>
      <c r="AL1" s="71"/>
      <c r="AM1" s="71"/>
      <c r="AP1" s="71"/>
      <c r="AQ1" s="71"/>
      <c r="AR1" s="71"/>
    </row>
    <row r="2" spans="1:45" s="27" customFormat="1" ht="23.45" customHeight="1">
      <c r="A2" s="136" t="s">
        <v>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26"/>
      <c r="M2" s="26"/>
      <c r="N2" s="26"/>
      <c r="O2" s="26"/>
      <c r="P2" s="26"/>
      <c r="V2" s="71"/>
      <c r="W2" s="71"/>
      <c r="X2" s="71"/>
      <c r="AA2" s="71"/>
      <c r="AB2" s="71"/>
      <c r="AC2" s="71"/>
      <c r="AF2" s="71"/>
      <c r="AG2" s="71"/>
      <c r="AH2" s="71"/>
      <c r="AK2" s="71"/>
      <c r="AL2" s="71"/>
      <c r="AM2" s="71"/>
      <c r="AP2" s="71"/>
      <c r="AQ2" s="71"/>
      <c r="AR2" s="71"/>
    </row>
    <row r="3" spans="1:45" s="25" customFormat="1">
      <c r="V3" s="71"/>
      <c r="W3" s="71"/>
      <c r="X3" s="71"/>
      <c r="AA3" s="71"/>
      <c r="AB3" s="71"/>
      <c r="AC3" s="71"/>
      <c r="AF3" s="71"/>
      <c r="AG3" s="71"/>
      <c r="AH3" s="71"/>
      <c r="AK3" s="71"/>
      <c r="AL3" s="71"/>
      <c r="AM3" s="71"/>
      <c r="AP3" s="71"/>
      <c r="AQ3" s="71"/>
      <c r="AR3" s="71"/>
    </row>
    <row r="4" spans="1:45" s="25" customFormat="1" ht="29.1" customHeight="1">
      <c r="F4" s="138" t="s">
        <v>3</v>
      </c>
      <c r="G4" s="139"/>
      <c r="H4" s="139"/>
      <c r="I4" s="139"/>
      <c r="J4" s="139"/>
      <c r="K4" s="140"/>
      <c r="V4" s="71"/>
      <c r="W4" s="71"/>
      <c r="X4" s="71"/>
      <c r="AA4" s="71"/>
      <c r="AB4" s="71"/>
      <c r="AC4" s="71"/>
      <c r="AF4" s="71"/>
      <c r="AG4" s="71"/>
      <c r="AH4" s="71"/>
      <c r="AK4" s="71"/>
      <c r="AL4" s="71"/>
      <c r="AM4" s="71"/>
      <c r="AP4" s="71"/>
      <c r="AQ4" s="71"/>
      <c r="AR4" s="71"/>
    </row>
    <row r="5" spans="1:45" s="25" customFormat="1" ht="15" customHeight="1">
      <c r="F5" s="2" t="s">
        <v>4</v>
      </c>
      <c r="G5" s="2" t="s">
        <v>5</v>
      </c>
      <c r="H5" s="138" t="s">
        <v>6</v>
      </c>
      <c r="I5" s="139"/>
      <c r="J5" s="139"/>
      <c r="K5" s="140"/>
      <c r="V5" s="71"/>
      <c r="W5" s="71"/>
      <c r="X5" s="71"/>
      <c r="AA5" s="71"/>
      <c r="AB5" s="71"/>
      <c r="AC5" s="71"/>
      <c r="AF5" s="71"/>
      <c r="AG5" s="71"/>
      <c r="AH5" s="71"/>
      <c r="AK5" s="71"/>
      <c r="AL5" s="71"/>
      <c r="AM5" s="71"/>
      <c r="AP5" s="71"/>
      <c r="AQ5" s="71"/>
      <c r="AR5" s="71"/>
    </row>
    <row r="6" spans="1:45" s="25" customFormat="1">
      <c r="F6" s="28">
        <v>1</v>
      </c>
      <c r="G6" s="28" t="s">
        <v>7</v>
      </c>
      <c r="H6" s="141" t="s">
        <v>8</v>
      </c>
      <c r="I6" s="141"/>
      <c r="J6" s="141"/>
      <c r="K6" s="141"/>
      <c r="V6" s="71"/>
      <c r="W6" s="71"/>
      <c r="X6" s="71"/>
      <c r="AA6" s="71"/>
      <c r="AB6" s="71"/>
      <c r="AC6" s="71"/>
      <c r="AF6" s="71"/>
      <c r="AG6" s="71"/>
      <c r="AH6" s="71"/>
      <c r="AK6" s="71"/>
      <c r="AL6" s="71"/>
      <c r="AM6" s="71"/>
      <c r="AP6" s="71"/>
      <c r="AQ6" s="71"/>
      <c r="AR6" s="71"/>
    </row>
    <row r="7" spans="1:45" s="25" customFormat="1" ht="80.25" customHeight="1">
      <c r="F7" s="28">
        <v>2</v>
      </c>
      <c r="G7" s="28" t="s">
        <v>9</v>
      </c>
      <c r="H7" s="141" t="s">
        <v>10</v>
      </c>
      <c r="I7" s="141"/>
      <c r="J7" s="141"/>
      <c r="K7" s="141"/>
      <c r="V7" s="71"/>
      <c r="W7" s="71"/>
      <c r="X7" s="71"/>
      <c r="AA7" s="71"/>
      <c r="AB7" s="71"/>
      <c r="AC7" s="71"/>
      <c r="AF7" s="71"/>
      <c r="AG7" s="71"/>
      <c r="AH7" s="71"/>
      <c r="AK7" s="71"/>
      <c r="AL7" s="71"/>
      <c r="AM7" s="71"/>
      <c r="AP7" s="71"/>
      <c r="AQ7" s="71"/>
      <c r="AR7" s="71"/>
    </row>
    <row r="8" spans="1:45" s="25" customFormat="1" ht="22.5" customHeight="1">
      <c r="F8" s="28"/>
      <c r="G8" s="28"/>
      <c r="H8" s="141"/>
      <c r="I8" s="141"/>
      <c r="J8" s="141"/>
      <c r="K8" s="141"/>
      <c r="V8" s="71"/>
      <c r="W8" s="71"/>
      <c r="X8" s="71"/>
      <c r="AA8" s="71"/>
      <c r="AB8" s="71"/>
      <c r="AC8" s="71"/>
      <c r="AF8" s="71"/>
      <c r="AG8" s="71"/>
      <c r="AH8" s="71"/>
      <c r="AK8" s="71"/>
      <c r="AL8" s="71"/>
      <c r="AM8" s="71"/>
      <c r="AP8" s="71"/>
      <c r="AQ8" s="71"/>
      <c r="AR8" s="71"/>
    </row>
    <row r="9" spans="1:45" s="25" customFormat="1">
      <c r="V9" s="71"/>
      <c r="W9" s="71"/>
      <c r="X9" s="71"/>
      <c r="AA9" s="71"/>
      <c r="AB9" s="71"/>
      <c r="AC9" s="71"/>
      <c r="AF9" s="71"/>
      <c r="AG9" s="71"/>
      <c r="AH9" s="71"/>
      <c r="AK9" s="71"/>
      <c r="AL9" s="71"/>
      <c r="AM9" s="71"/>
      <c r="AP9" s="71"/>
      <c r="AQ9" s="71"/>
      <c r="AR9" s="71"/>
    </row>
    <row r="10" spans="1:45" ht="14.45" customHeight="1">
      <c r="A10" s="131" t="s">
        <v>11</v>
      </c>
      <c r="B10" s="131"/>
      <c r="C10" s="131" t="s">
        <v>12</v>
      </c>
      <c r="D10" s="131" t="s">
        <v>13</v>
      </c>
      <c r="E10" s="131"/>
      <c r="F10" s="131"/>
      <c r="G10" s="135" t="s">
        <v>14</v>
      </c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1" t="s">
        <v>15</v>
      </c>
      <c r="S10" s="131"/>
      <c r="T10" s="131"/>
      <c r="U10" s="131"/>
      <c r="V10" s="101" t="s">
        <v>16</v>
      </c>
      <c r="W10" s="102"/>
      <c r="X10" s="102"/>
      <c r="Y10" s="102"/>
      <c r="Z10" s="103"/>
      <c r="AA10" s="107" t="s">
        <v>17</v>
      </c>
      <c r="AB10" s="108"/>
      <c r="AC10" s="108"/>
      <c r="AD10" s="108"/>
      <c r="AE10" s="109"/>
      <c r="AF10" s="113" t="s">
        <v>18</v>
      </c>
      <c r="AG10" s="114"/>
      <c r="AH10" s="114"/>
      <c r="AI10" s="114"/>
      <c r="AJ10" s="115"/>
      <c r="AK10" s="119" t="s">
        <v>19</v>
      </c>
      <c r="AL10" s="120"/>
      <c r="AM10" s="120"/>
      <c r="AN10" s="120"/>
      <c r="AO10" s="121"/>
      <c r="AP10" s="125" t="s">
        <v>20</v>
      </c>
      <c r="AQ10" s="126"/>
      <c r="AR10" s="126"/>
      <c r="AS10" s="127"/>
    </row>
    <row r="11" spans="1:45" ht="14.45" customHeight="1">
      <c r="A11" s="131"/>
      <c r="B11" s="131"/>
      <c r="C11" s="131"/>
      <c r="D11" s="131"/>
      <c r="E11" s="131"/>
      <c r="F11" s="131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1"/>
      <c r="S11" s="131"/>
      <c r="T11" s="131"/>
      <c r="U11" s="131"/>
      <c r="V11" s="104"/>
      <c r="W11" s="105"/>
      <c r="X11" s="105"/>
      <c r="Y11" s="105"/>
      <c r="Z11" s="106"/>
      <c r="AA11" s="110"/>
      <c r="AB11" s="111"/>
      <c r="AC11" s="111"/>
      <c r="AD11" s="111"/>
      <c r="AE11" s="112"/>
      <c r="AF11" s="116"/>
      <c r="AG11" s="117"/>
      <c r="AH11" s="117"/>
      <c r="AI11" s="117"/>
      <c r="AJ11" s="118"/>
      <c r="AK11" s="122"/>
      <c r="AL11" s="123"/>
      <c r="AM11" s="123"/>
      <c r="AN11" s="123"/>
      <c r="AO11" s="124"/>
      <c r="AP11" s="128"/>
      <c r="AQ11" s="129"/>
      <c r="AR11" s="129"/>
      <c r="AS11" s="130"/>
    </row>
    <row r="12" spans="1:45" ht="45.75" thickBot="1">
      <c r="A12" s="2" t="s">
        <v>21</v>
      </c>
      <c r="B12" s="2" t="s">
        <v>22</v>
      </c>
      <c r="C12" s="131"/>
      <c r="D12" s="2" t="s">
        <v>23</v>
      </c>
      <c r="E12" s="2" t="s">
        <v>24</v>
      </c>
      <c r="F12" s="2" t="s">
        <v>25</v>
      </c>
      <c r="G12" s="15" t="s">
        <v>26</v>
      </c>
      <c r="H12" s="15" t="s">
        <v>27</v>
      </c>
      <c r="I12" s="15" t="s">
        <v>28</v>
      </c>
      <c r="J12" s="15" t="s">
        <v>29</v>
      </c>
      <c r="K12" s="15" t="s">
        <v>30</v>
      </c>
      <c r="L12" s="15" t="s">
        <v>31</v>
      </c>
      <c r="M12" s="15" t="s">
        <v>32</v>
      </c>
      <c r="N12" s="15" t="s">
        <v>33</v>
      </c>
      <c r="O12" s="15" t="s">
        <v>34</v>
      </c>
      <c r="P12" s="15" t="s">
        <v>35</v>
      </c>
      <c r="Q12" s="15" t="s">
        <v>36</v>
      </c>
      <c r="R12" s="2" t="s">
        <v>37</v>
      </c>
      <c r="S12" s="2" t="s">
        <v>38</v>
      </c>
      <c r="T12" s="2" t="s">
        <v>39</v>
      </c>
      <c r="U12" s="2" t="s">
        <v>40</v>
      </c>
      <c r="V12" s="3" t="s">
        <v>41</v>
      </c>
      <c r="W12" s="3" t="s">
        <v>42</v>
      </c>
      <c r="X12" s="3" t="s">
        <v>43</v>
      </c>
      <c r="Y12" s="3" t="s">
        <v>44</v>
      </c>
      <c r="Z12" s="3" t="s">
        <v>45</v>
      </c>
      <c r="AA12" s="18" t="s">
        <v>41</v>
      </c>
      <c r="AB12" s="18" t="s">
        <v>42</v>
      </c>
      <c r="AC12" s="18" t="s">
        <v>43</v>
      </c>
      <c r="AD12" s="18" t="s">
        <v>44</v>
      </c>
      <c r="AE12" s="18" t="s">
        <v>45</v>
      </c>
      <c r="AF12" s="19" t="s">
        <v>41</v>
      </c>
      <c r="AG12" s="19" t="s">
        <v>42</v>
      </c>
      <c r="AH12" s="19" t="s">
        <v>43</v>
      </c>
      <c r="AI12" s="19" t="s">
        <v>44</v>
      </c>
      <c r="AJ12" s="19" t="s">
        <v>45</v>
      </c>
      <c r="AK12" s="20" t="s">
        <v>41</v>
      </c>
      <c r="AL12" s="20" t="s">
        <v>42</v>
      </c>
      <c r="AM12" s="20" t="s">
        <v>43</v>
      </c>
      <c r="AN12" s="20" t="s">
        <v>44</v>
      </c>
      <c r="AO12" s="20" t="s">
        <v>45</v>
      </c>
      <c r="AP12" s="4" t="s">
        <v>41</v>
      </c>
      <c r="AQ12" s="4" t="s">
        <v>42</v>
      </c>
      <c r="AR12" s="4" t="s">
        <v>43</v>
      </c>
      <c r="AS12" s="4" t="s">
        <v>44</v>
      </c>
    </row>
    <row r="13" spans="1:45" s="23" customFormat="1" ht="75">
      <c r="A13" s="17">
        <v>4</v>
      </c>
      <c r="B13" s="16" t="s">
        <v>46</v>
      </c>
      <c r="C13" s="17" t="s">
        <v>47</v>
      </c>
      <c r="D13" s="21" t="s">
        <v>48</v>
      </c>
      <c r="E13" s="16" t="s">
        <v>49</v>
      </c>
      <c r="F13" s="16" t="s">
        <v>50</v>
      </c>
      <c r="G13" s="16" t="s">
        <v>51</v>
      </c>
      <c r="H13" s="34" t="s">
        <v>52</v>
      </c>
      <c r="I13" s="36" t="s">
        <v>53</v>
      </c>
      <c r="J13" s="29" t="s">
        <v>54</v>
      </c>
      <c r="K13" s="40" t="s">
        <v>55</v>
      </c>
      <c r="L13" s="35">
        <v>0</v>
      </c>
      <c r="M13" s="35">
        <v>0.36</v>
      </c>
      <c r="N13" s="35">
        <v>0.42</v>
      </c>
      <c r="O13" s="35">
        <v>0.55000000000000004</v>
      </c>
      <c r="P13" s="35">
        <v>0.55000000000000004</v>
      </c>
      <c r="Q13" s="41" t="s">
        <v>56</v>
      </c>
      <c r="R13" s="46" t="s">
        <v>57</v>
      </c>
      <c r="S13" s="34" t="s">
        <v>58</v>
      </c>
      <c r="T13" s="40" t="s">
        <v>59</v>
      </c>
      <c r="U13" s="52" t="s">
        <v>60</v>
      </c>
      <c r="V13" s="74">
        <f t="shared" ref="V13:V28" si="0">L13</f>
        <v>0</v>
      </c>
      <c r="W13" s="81">
        <v>0</v>
      </c>
      <c r="X13" s="17" t="s">
        <v>61</v>
      </c>
      <c r="Y13" s="16" t="s">
        <v>62</v>
      </c>
      <c r="Z13" s="16" t="s">
        <v>61</v>
      </c>
      <c r="AA13" s="84">
        <f t="shared" ref="AA13:AA28" si="1">M13</f>
        <v>0.36</v>
      </c>
      <c r="AB13" s="17"/>
      <c r="AC13" s="85">
        <f>IF(AB13/AA13&gt;100%,100%,AB13/AA13)</f>
        <v>0</v>
      </c>
      <c r="AD13" s="16"/>
      <c r="AE13" s="16"/>
      <c r="AF13" s="84">
        <f t="shared" ref="AF13:AF28" si="2">N13</f>
        <v>0.42</v>
      </c>
      <c r="AG13" s="17"/>
      <c r="AH13" s="85">
        <f>IF(AG13/AF13&gt;100%,100%,AG13/AF13)</f>
        <v>0</v>
      </c>
      <c r="AI13" s="16"/>
      <c r="AJ13" s="16"/>
      <c r="AK13" s="84">
        <f t="shared" ref="AK13:AK28" si="3">O13</f>
        <v>0.55000000000000004</v>
      </c>
      <c r="AL13" s="17"/>
      <c r="AM13" s="85">
        <f>IF(AL13/AK13&gt;100%,100%,AL13/AK13)</f>
        <v>0</v>
      </c>
      <c r="AN13" s="16"/>
      <c r="AO13" s="16"/>
      <c r="AP13" s="74">
        <f t="shared" ref="AP13:AP28" si="4">P13</f>
        <v>0.55000000000000004</v>
      </c>
      <c r="AQ13" s="92">
        <v>0</v>
      </c>
      <c r="AR13" s="80">
        <f>IF(AQ13/AP13&gt;100%,100%,AQ13/AP13)</f>
        <v>0</v>
      </c>
      <c r="AS13" s="16" t="s">
        <v>63</v>
      </c>
    </row>
    <row r="14" spans="1:45" s="23" customFormat="1" ht="165">
      <c r="A14" s="17">
        <v>4</v>
      </c>
      <c r="B14" s="16" t="s">
        <v>46</v>
      </c>
      <c r="C14" s="17" t="s">
        <v>64</v>
      </c>
      <c r="D14" s="21" t="s">
        <v>65</v>
      </c>
      <c r="E14" s="16" t="s">
        <v>66</v>
      </c>
      <c r="F14" s="16" t="s">
        <v>50</v>
      </c>
      <c r="G14" s="16" t="s">
        <v>67</v>
      </c>
      <c r="H14" s="30" t="s">
        <v>68</v>
      </c>
      <c r="I14" s="31">
        <v>0.6</v>
      </c>
      <c r="J14" s="32" t="s">
        <v>54</v>
      </c>
      <c r="K14" s="40" t="s">
        <v>55</v>
      </c>
      <c r="L14" s="42">
        <v>0.12</v>
      </c>
      <c r="M14" s="42">
        <v>0.35</v>
      </c>
      <c r="N14" s="42">
        <v>0.51</v>
      </c>
      <c r="O14" s="42">
        <v>0.72</v>
      </c>
      <c r="P14" s="42">
        <v>0.72</v>
      </c>
      <c r="Q14" s="43" t="s">
        <v>69</v>
      </c>
      <c r="R14" s="47" t="s">
        <v>70</v>
      </c>
      <c r="S14" s="30" t="s">
        <v>71</v>
      </c>
      <c r="T14" s="40" t="s">
        <v>59</v>
      </c>
      <c r="U14" s="44" t="s">
        <v>60</v>
      </c>
      <c r="V14" s="74">
        <f>L14</f>
        <v>0.12</v>
      </c>
      <c r="W14" s="81">
        <v>0.15</v>
      </c>
      <c r="X14" s="74">
        <f t="shared" ref="X14:X28" si="5">IF(W14/V14&gt;100%,100%,W14/V14)</f>
        <v>1</v>
      </c>
      <c r="Y14" s="16" t="s">
        <v>72</v>
      </c>
      <c r="Z14" s="16" t="s">
        <v>73</v>
      </c>
      <c r="AA14" s="84">
        <f t="shared" si="1"/>
        <v>0.35</v>
      </c>
      <c r="AB14" s="17"/>
      <c r="AC14" s="85">
        <f t="shared" ref="AC14:AC28" si="6">IF(AB14/AA14&gt;100%,100%,AB14/AA14)</f>
        <v>0</v>
      </c>
      <c r="AD14" s="16"/>
      <c r="AE14" s="16"/>
      <c r="AF14" s="84">
        <f t="shared" si="2"/>
        <v>0.51</v>
      </c>
      <c r="AG14" s="17"/>
      <c r="AH14" s="85">
        <f t="shared" ref="AH14:AH28" si="7">IF(AG14/AF14&gt;100%,100%,AG14/AF14)</f>
        <v>0</v>
      </c>
      <c r="AI14" s="16"/>
      <c r="AJ14" s="16"/>
      <c r="AK14" s="84">
        <f t="shared" si="3"/>
        <v>0.72</v>
      </c>
      <c r="AL14" s="17"/>
      <c r="AM14" s="85">
        <f t="shared" ref="AM14:AM28" si="8">IF(AL14/AK14&gt;100%,100%,AL14/AK14)</f>
        <v>0</v>
      </c>
      <c r="AN14" s="16"/>
      <c r="AO14" s="16"/>
      <c r="AP14" s="74">
        <f t="shared" si="4"/>
        <v>0.72</v>
      </c>
      <c r="AQ14" s="80">
        <v>0.15</v>
      </c>
      <c r="AR14" s="81">
        <f t="shared" ref="AR14:AR28" si="9">IF(AQ14/AP14&gt;100%,100%,AQ14/AP14)</f>
        <v>0.20833333333333334</v>
      </c>
      <c r="AS14" s="16" t="s">
        <v>72</v>
      </c>
    </row>
    <row r="15" spans="1:45" s="23" customFormat="1" ht="180">
      <c r="A15" s="17">
        <v>4</v>
      </c>
      <c r="B15" s="16" t="s">
        <v>46</v>
      </c>
      <c r="C15" s="17" t="s">
        <v>64</v>
      </c>
      <c r="D15" s="21" t="s">
        <v>74</v>
      </c>
      <c r="E15" s="16" t="s">
        <v>75</v>
      </c>
      <c r="F15" s="16" t="s">
        <v>50</v>
      </c>
      <c r="G15" s="16" t="s">
        <v>76</v>
      </c>
      <c r="H15" s="30" t="s">
        <v>77</v>
      </c>
      <c r="I15" s="31">
        <v>0.6</v>
      </c>
      <c r="J15" s="32" t="s">
        <v>54</v>
      </c>
      <c r="K15" s="40" t="s">
        <v>55</v>
      </c>
      <c r="L15" s="35">
        <v>0.12</v>
      </c>
      <c r="M15" s="35">
        <v>0.25</v>
      </c>
      <c r="N15" s="35">
        <v>0.45</v>
      </c>
      <c r="O15" s="35">
        <v>0.68</v>
      </c>
      <c r="P15" s="35">
        <v>0.68</v>
      </c>
      <c r="Q15" s="43" t="s">
        <v>69</v>
      </c>
      <c r="R15" s="47" t="s">
        <v>70</v>
      </c>
      <c r="S15" s="30" t="s">
        <v>71</v>
      </c>
      <c r="T15" s="40" t="s">
        <v>59</v>
      </c>
      <c r="U15" s="44" t="s">
        <v>60</v>
      </c>
      <c r="V15" s="74">
        <f>L15</f>
        <v>0.12</v>
      </c>
      <c r="W15" s="81">
        <v>0.44</v>
      </c>
      <c r="X15" s="74">
        <f t="shared" si="5"/>
        <v>1</v>
      </c>
      <c r="Y15" s="16" t="s">
        <v>78</v>
      </c>
      <c r="Z15" s="16" t="s">
        <v>73</v>
      </c>
      <c r="AA15" s="84">
        <f t="shared" si="1"/>
        <v>0.25</v>
      </c>
      <c r="AB15" s="17"/>
      <c r="AC15" s="85">
        <f t="shared" si="6"/>
        <v>0</v>
      </c>
      <c r="AD15" s="16"/>
      <c r="AE15" s="16"/>
      <c r="AF15" s="84">
        <f t="shared" si="2"/>
        <v>0.45</v>
      </c>
      <c r="AG15" s="17"/>
      <c r="AH15" s="85">
        <f t="shared" si="7"/>
        <v>0</v>
      </c>
      <c r="AI15" s="16"/>
      <c r="AJ15" s="16"/>
      <c r="AK15" s="84">
        <f t="shared" si="3"/>
        <v>0.68</v>
      </c>
      <c r="AL15" s="17"/>
      <c r="AM15" s="85">
        <f t="shared" si="8"/>
        <v>0</v>
      </c>
      <c r="AN15" s="16"/>
      <c r="AO15" s="16"/>
      <c r="AP15" s="74">
        <f t="shared" si="4"/>
        <v>0.68</v>
      </c>
      <c r="AQ15" s="81">
        <v>0.44</v>
      </c>
      <c r="AR15" s="81">
        <f t="shared" si="9"/>
        <v>0.64705882352941169</v>
      </c>
      <c r="AS15" s="16" t="s">
        <v>78</v>
      </c>
    </row>
    <row r="16" spans="1:45" s="23" customFormat="1" ht="165">
      <c r="A16" s="17">
        <v>4</v>
      </c>
      <c r="B16" s="16" t="s">
        <v>46</v>
      </c>
      <c r="C16" s="17" t="s">
        <v>64</v>
      </c>
      <c r="D16" s="21" t="s">
        <v>79</v>
      </c>
      <c r="E16" s="16" t="s">
        <v>80</v>
      </c>
      <c r="F16" s="16" t="s">
        <v>50</v>
      </c>
      <c r="G16" s="16" t="s">
        <v>81</v>
      </c>
      <c r="H16" s="30" t="s">
        <v>82</v>
      </c>
      <c r="I16" s="33">
        <v>0.96489999999999998</v>
      </c>
      <c r="J16" s="32" t="s">
        <v>54</v>
      </c>
      <c r="K16" s="40" t="s">
        <v>55</v>
      </c>
      <c r="L16" s="35">
        <v>0.25</v>
      </c>
      <c r="M16" s="35">
        <v>0.45</v>
      </c>
      <c r="N16" s="35">
        <v>0.7</v>
      </c>
      <c r="O16" s="55">
        <v>0.98499999999999999</v>
      </c>
      <c r="P16" s="55">
        <v>0.98499999999999999</v>
      </c>
      <c r="Q16" s="43" t="s">
        <v>69</v>
      </c>
      <c r="R16" s="47" t="s">
        <v>70</v>
      </c>
      <c r="S16" s="30" t="s">
        <v>71</v>
      </c>
      <c r="T16" s="40" t="s">
        <v>59</v>
      </c>
      <c r="U16" s="44" t="s">
        <v>60</v>
      </c>
      <c r="V16" s="74">
        <f t="shared" si="0"/>
        <v>0.25</v>
      </c>
      <c r="W16" s="81">
        <v>0.20680000000000001</v>
      </c>
      <c r="X16" s="82">
        <f>IF(W16/V16&gt;100%,100%,W16/V16)</f>
        <v>0.82720000000000005</v>
      </c>
      <c r="Y16" s="16" t="s">
        <v>83</v>
      </c>
      <c r="Z16" s="16" t="s">
        <v>73</v>
      </c>
      <c r="AA16" s="84">
        <f t="shared" si="1"/>
        <v>0.45</v>
      </c>
      <c r="AB16" s="17"/>
      <c r="AC16" s="85">
        <f t="shared" si="6"/>
        <v>0</v>
      </c>
      <c r="AD16" s="16"/>
      <c r="AE16" s="16"/>
      <c r="AF16" s="84">
        <f t="shared" si="2"/>
        <v>0.7</v>
      </c>
      <c r="AG16" s="17"/>
      <c r="AH16" s="85">
        <f t="shared" si="7"/>
        <v>0</v>
      </c>
      <c r="AI16" s="16"/>
      <c r="AJ16" s="16"/>
      <c r="AK16" s="84">
        <f t="shared" si="3"/>
        <v>0.98499999999999999</v>
      </c>
      <c r="AL16" s="17"/>
      <c r="AM16" s="85">
        <f>IF(AL16/AK16&gt;100%,100%,AL16/AK16)</f>
        <v>0</v>
      </c>
      <c r="AN16" s="16"/>
      <c r="AO16" s="16"/>
      <c r="AP16" s="74">
        <f t="shared" si="4"/>
        <v>0.98499999999999999</v>
      </c>
      <c r="AQ16" s="81">
        <v>0.20680000000000001</v>
      </c>
      <c r="AR16" s="81">
        <f t="shared" si="9"/>
        <v>0.20994923857868023</v>
      </c>
      <c r="AS16" s="16" t="s">
        <v>83</v>
      </c>
    </row>
    <row r="17" spans="1:45" s="23" customFormat="1" ht="165">
      <c r="A17" s="17">
        <v>4</v>
      </c>
      <c r="B17" s="16" t="s">
        <v>46</v>
      </c>
      <c r="C17" s="17" t="s">
        <v>64</v>
      </c>
      <c r="D17" s="21" t="s">
        <v>84</v>
      </c>
      <c r="E17" s="16" t="s">
        <v>85</v>
      </c>
      <c r="F17" s="16" t="s">
        <v>50</v>
      </c>
      <c r="G17" s="16" t="s">
        <v>86</v>
      </c>
      <c r="H17" s="34" t="s">
        <v>87</v>
      </c>
      <c r="I17" s="35">
        <v>0.25</v>
      </c>
      <c r="J17" s="36" t="s">
        <v>54</v>
      </c>
      <c r="K17" s="40" t="s">
        <v>55</v>
      </c>
      <c r="L17" s="35">
        <v>0.08</v>
      </c>
      <c r="M17" s="35">
        <v>0.2</v>
      </c>
      <c r="N17" s="35">
        <v>0.3</v>
      </c>
      <c r="O17" s="35">
        <v>0.55000000000000004</v>
      </c>
      <c r="P17" s="35">
        <v>0.55000000000000004</v>
      </c>
      <c r="Q17" s="41" t="s">
        <v>69</v>
      </c>
      <c r="R17" s="46" t="s">
        <v>70</v>
      </c>
      <c r="S17" s="30" t="s">
        <v>71</v>
      </c>
      <c r="T17" s="40" t="s">
        <v>59</v>
      </c>
      <c r="U17" s="44" t="s">
        <v>60</v>
      </c>
      <c r="V17" s="74">
        <f t="shared" si="0"/>
        <v>0.08</v>
      </c>
      <c r="W17" s="81">
        <v>1.55E-2</v>
      </c>
      <c r="X17" s="82">
        <f t="shared" si="5"/>
        <v>0.19375000000000001</v>
      </c>
      <c r="Y17" s="16" t="s">
        <v>88</v>
      </c>
      <c r="Z17" s="16" t="s">
        <v>73</v>
      </c>
      <c r="AA17" s="84">
        <f t="shared" si="1"/>
        <v>0.2</v>
      </c>
      <c r="AB17" s="17"/>
      <c r="AC17" s="85">
        <f t="shared" si="6"/>
        <v>0</v>
      </c>
      <c r="AD17" s="16"/>
      <c r="AE17" s="16"/>
      <c r="AF17" s="84">
        <f t="shared" si="2"/>
        <v>0.3</v>
      </c>
      <c r="AG17" s="17"/>
      <c r="AH17" s="85">
        <f t="shared" si="7"/>
        <v>0</v>
      </c>
      <c r="AI17" s="16"/>
      <c r="AJ17" s="16"/>
      <c r="AK17" s="84">
        <f t="shared" si="3"/>
        <v>0.55000000000000004</v>
      </c>
      <c r="AL17" s="17"/>
      <c r="AM17" s="85">
        <f t="shared" si="8"/>
        <v>0</v>
      </c>
      <c r="AN17" s="16"/>
      <c r="AO17" s="16"/>
      <c r="AP17" s="74">
        <f t="shared" si="4"/>
        <v>0.55000000000000004</v>
      </c>
      <c r="AQ17" s="80">
        <v>1.55E-2</v>
      </c>
      <c r="AR17" s="81">
        <f t="shared" si="9"/>
        <v>2.8181818181818179E-2</v>
      </c>
      <c r="AS17" s="16" t="s">
        <v>88</v>
      </c>
    </row>
    <row r="18" spans="1:45" s="23" customFormat="1" ht="135">
      <c r="A18" s="17">
        <v>4</v>
      </c>
      <c r="B18" s="16" t="s">
        <v>46</v>
      </c>
      <c r="C18" s="17" t="s">
        <v>64</v>
      </c>
      <c r="D18" s="21" t="s">
        <v>89</v>
      </c>
      <c r="E18" s="16" t="s">
        <v>90</v>
      </c>
      <c r="F18" s="16" t="s">
        <v>91</v>
      </c>
      <c r="G18" s="16" t="s">
        <v>92</v>
      </c>
      <c r="H18" s="30" t="s">
        <v>93</v>
      </c>
      <c r="I18" s="31">
        <v>0.95</v>
      </c>
      <c r="J18" s="32" t="s">
        <v>94</v>
      </c>
      <c r="K18" s="40" t="s">
        <v>55</v>
      </c>
      <c r="L18" s="35">
        <v>0.98</v>
      </c>
      <c r="M18" s="35">
        <v>1</v>
      </c>
      <c r="N18" s="35">
        <v>1</v>
      </c>
      <c r="O18" s="35">
        <v>1</v>
      </c>
      <c r="P18" s="35">
        <v>1</v>
      </c>
      <c r="Q18" s="43" t="s">
        <v>69</v>
      </c>
      <c r="R18" s="47" t="s">
        <v>95</v>
      </c>
      <c r="S18" s="30" t="s">
        <v>96</v>
      </c>
      <c r="T18" s="40" t="s">
        <v>59</v>
      </c>
      <c r="U18" s="44" t="s">
        <v>60</v>
      </c>
      <c r="V18" s="74">
        <f t="shared" si="0"/>
        <v>0.98</v>
      </c>
      <c r="W18" s="80">
        <v>0.98550000000000004</v>
      </c>
      <c r="X18" s="74">
        <f t="shared" si="5"/>
        <v>1</v>
      </c>
      <c r="Y18" s="16" t="s">
        <v>97</v>
      </c>
      <c r="Z18" s="16" t="s">
        <v>98</v>
      </c>
      <c r="AA18" s="84">
        <f t="shared" si="1"/>
        <v>1</v>
      </c>
      <c r="AB18" s="17"/>
      <c r="AC18" s="85">
        <f t="shared" si="6"/>
        <v>0</v>
      </c>
      <c r="AD18" s="16"/>
      <c r="AE18" s="16"/>
      <c r="AF18" s="84">
        <f t="shared" si="2"/>
        <v>1</v>
      </c>
      <c r="AG18" s="17"/>
      <c r="AH18" s="85">
        <f t="shared" si="7"/>
        <v>0</v>
      </c>
      <c r="AI18" s="16"/>
      <c r="AJ18" s="16"/>
      <c r="AK18" s="84">
        <f t="shared" si="3"/>
        <v>1</v>
      </c>
      <c r="AL18" s="17"/>
      <c r="AM18" s="85">
        <f t="shared" si="8"/>
        <v>0</v>
      </c>
      <c r="AN18" s="16"/>
      <c r="AO18" s="16"/>
      <c r="AP18" s="74">
        <f t="shared" si="4"/>
        <v>1</v>
      </c>
      <c r="AQ18" s="81">
        <v>0.98550000000000004</v>
      </c>
      <c r="AR18" s="81">
        <f t="shared" si="9"/>
        <v>0.98550000000000004</v>
      </c>
      <c r="AS18" s="16" t="s">
        <v>99</v>
      </c>
    </row>
    <row r="19" spans="1:45" s="23" customFormat="1" ht="120">
      <c r="A19" s="17">
        <v>4</v>
      </c>
      <c r="B19" s="16" t="s">
        <v>46</v>
      </c>
      <c r="C19" s="17" t="s">
        <v>64</v>
      </c>
      <c r="D19" s="21" t="s">
        <v>100</v>
      </c>
      <c r="E19" s="16" t="s">
        <v>101</v>
      </c>
      <c r="F19" s="16" t="s">
        <v>50</v>
      </c>
      <c r="G19" s="16" t="s">
        <v>102</v>
      </c>
      <c r="H19" s="30" t="s">
        <v>103</v>
      </c>
      <c r="I19" s="31">
        <v>1</v>
      </c>
      <c r="J19" s="32" t="s">
        <v>94</v>
      </c>
      <c r="K19" s="40" t="s">
        <v>55</v>
      </c>
      <c r="L19" s="42">
        <v>1</v>
      </c>
      <c r="M19" s="42">
        <v>1</v>
      </c>
      <c r="N19" s="42">
        <v>1</v>
      </c>
      <c r="O19" s="42">
        <v>1</v>
      </c>
      <c r="P19" s="42">
        <v>1</v>
      </c>
      <c r="Q19" s="43" t="s">
        <v>69</v>
      </c>
      <c r="R19" s="47" t="s">
        <v>95</v>
      </c>
      <c r="S19" s="48" t="s">
        <v>104</v>
      </c>
      <c r="T19" s="40" t="s">
        <v>59</v>
      </c>
      <c r="U19" s="44" t="s">
        <v>60</v>
      </c>
      <c r="V19" s="74">
        <f t="shared" si="0"/>
        <v>1</v>
      </c>
      <c r="W19" s="81">
        <v>0.97099999999999997</v>
      </c>
      <c r="X19" s="81">
        <f t="shared" si="5"/>
        <v>0.97099999999999997</v>
      </c>
      <c r="Y19" s="16" t="s">
        <v>105</v>
      </c>
      <c r="Z19" s="16" t="s">
        <v>106</v>
      </c>
      <c r="AA19" s="84">
        <f t="shared" si="1"/>
        <v>1</v>
      </c>
      <c r="AB19" s="17"/>
      <c r="AC19" s="85">
        <f t="shared" si="6"/>
        <v>0</v>
      </c>
      <c r="AD19" s="16"/>
      <c r="AE19" s="16"/>
      <c r="AF19" s="84">
        <f t="shared" si="2"/>
        <v>1</v>
      </c>
      <c r="AG19" s="17"/>
      <c r="AH19" s="85">
        <f t="shared" si="7"/>
        <v>0</v>
      </c>
      <c r="AI19" s="16"/>
      <c r="AJ19" s="16"/>
      <c r="AK19" s="84">
        <f t="shared" si="3"/>
        <v>1</v>
      </c>
      <c r="AL19" s="17"/>
      <c r="AM19" s="85">
        <f t="shared" si="8"/>
        <v>0</v>
      </c>
      <c r="AN19" s="16"/>
      <c r="AO19" s="16"/>
      <c r="AP19" s="74">
        <f t="shared" si="4"/>
        <v>1</v>
      </c>
      <c r="AQ19" s="81">
        <v>0.97099999999999997</v>
      </c>
      <c r="AR19" s="81">
        <f t="shared" si="9"/>
        <v>0.97099999999999997</v>
      </c>
      <c r="AS19" s="16" t="s">
        <v>105</v>
      </c>
    </row>
    <row r="20" spans="1:45" s="23" customFormat="1" ht="135">
      <c r="A20" s="17">
        <v>4</v>
      </c>
      <c r="B20" s="16" t="s">
        <v>46</v>
      </c>
      <c r="C20" s="17" t="s">
        <v>64</v>
      </c>
      <c r="D20" s="21" t="s">
        <v>107</v>
      </c>
      <c r="E20" s="16" t="s">
        <v>108</v>
      </c>
      <c r="F20" s="16" t="s">
        <v>50</v>
      </c>
      <c r="G20" s="16" t="s">
        <v>109</v>
      </c>
      <c r="H20" s="30" t="s">
        <v>110</v>
      </c>
      <c r="I20" s="31" t="s">
        <v>111</v>
      </c>
      <c r="J20" s="32" t="s">
        <v>54</v>
      </c>
      <c r="K20" s="40" t="s">
        <v>55</v>
      </c>
      <c r="L20" s="42">
        <v>0</v>
      </c>
      <c r="M20" s="42">
        <v>0.4</v>
      </c>
      <c r="N20" s="42">
        <v>0.6</v>
      </c>
      <c r="O20" s="42">
        <v>0.8</v>
      </c>
      <c r="P20" s="42">
        <v>0.8</v>
      </c>
      <c r="Q20" s="43" t="s">
        <v>69</v>
      </c>
      <c r="R20" s="49" t="s">
        <v>112</v>
      </c>
      <c r="S20" s="30" t="s">
        <v>104</v>
      </c>
      <c r="T20" s="40" t="s">
        <v>59</v>
      </c>
      <c r="U20" s="44" t="s">
        <v>113</v>
      </c>
      <c r="V20" s="74">
        <f t="shared" si="0"/>
        <v>0</v>
      </c>
      <c r="W20" s="81">
        <v>0</v>
      </c>
      <c r="X20" s="17" t="s">
        <v>62</v>
      </c>
      <c r="Y20" s="16" t="s">
        <v>62</v>
      </c>
      <c r="Z20" s="16" t="s">
        <v>62</v>
      </c>
      <c r="AA20" s="84">
        <f t="shared" si="1"/>
        <v>0.4</v>
      </c>
      <c r="AB20" s="17"/>
      <c r="AC20" s="85">
        <f t="shared" si="6"/>
        <v>0</v>
      </c>
      <c r="AD20" s="16"/>
      <c r="AE20" s="16"/>
      <c r="AF20" s="84">
        <f t="shared" si="2"/>
        <v>0.6</v>
      </c>
      <c r="AG20" s="17"/>
      <c r="AH20" s="85">
        <f t="shared" si="7"/>
        <v>0</v>
      </c>
      <c r="AI20" s="16"/>
      <c r="AJ20" s="16"/>
      <c r="AK20" s="84">
        <f t="shared" si="3"/>
        <v>0.8</v>
      </c>
      <c r="AL20" s="17"/>
      <c r="AM20" s="85">
        <f t="shared" si="8"/>
        <v>0</v>
      </c>
      <c r="AN20" s="16"/>
      <c r="AO20" s="16"/>
      <c r="AP20" s="74">
        <f t="shared" si="4"/>
        <v>0.8</v>
      </c>
      <c r="AQ20" s="81">
        <v>0</v>
      </c>
      <c r="AR20" s="81">
        <f t="shared" si="9"/>
        <v>0</v>
      </c>
      <c r="AS20" s="16" t="s">
        <v>63</v>
      </c>
    </row>
    <row r="21" spans="1:45" s="23" customFormat="1" ht="180">
      <c r="A21" s="17">
        <v>4</v>
      </c>
      <c r="B21" s="16" t="s">
        <v>46</v>
      </c>
      <c r="C21" s="17" t="s">
        <v>114</v>
      </c>
      <c r="D21" s="21" t="s">
        <v>115</v>
      </c>
      <c r="E21" s="16" t="s">
        <v>116</v>
      </c>
      <c r="F21" s="16" t="s">
        <v>91</v>
      </c>
      <c r="G21" s="16" t="s">
        <v>117</v>
      </c>
      <c r="H21" s="30" t="s">
        <v>118</v>
      </c>
      <c r="I21" s="36" t="s">
        <v>53</v>
      </c>
      <c r="J21" s="32" t="s">
        <v>119</v>
      </c>
      <c r="K21" s="30" t="s">
        <v>120</v>
      </c>
      <c r="L21" s="36">
        <v>2040</v>
      </c>
      <c r="M21" s="36">
        <v>2040</v>
      </c>
      <c r="N21" s="36">
        <v>2040</v>
      </c>
      <c r="O21" s="36">
        <v>2040</v>
      </c>
      <c r="P21" s="54">
        <f>SUM(L21:O21)</f>
        <v>8160</v>
      </c>
      <c r="Q21" s="43" t="s">
        <v>69</v>
      </c>
      <c r="R21" s="49" t="s">
        <v>121</v>
      </c>
      <c r="S21" s="30" t="s">
        <v>122</v>
      </c>
      <c r="T21" s="30" t="s">
        <v>123</v>
      </c>
      <c r="U21" s="44" t="s">
        <v>124</v>
      </c>
      <c r="V21" s="72">
        <f t="shared" si="0"/>
        <v>2040</v>
      </c>
      <c r="W21" s="17">
        <v>1988</v>
      </c>
      <c r="X21" s="81">
        <f t="shared" si="5"/>
        <v>0.97450980392156861</v>
      </c>
      <c r="Y21" s="16" t="s">
        <v>125</v>
      </c>
      <c r="Z21" s="16" t="s">
        <v>126</v>
      </c>
      <c r="AA21" s="84">
        <f t="shared" si="1"/>
        <v>2040</v>
      </c>
      <c r="AB21" s="17"/>
      <c r="AC21" s="85">
        <f t="shared" si="6"/>
        <v>0</v>
      </c>
      <c r="AD21" s="16"/>
      <c r="AE21" s="16"/>
      <c r="AF21" s="84">
        <f t="shared" si="2"/>
        <v>2040</v>
      </c>
      <c r="AG21" s="17"/>
      <c r="AH21" s="85">
        <f t="shared" si="7"/>
        <v>0</v>
      </c>
      <c r="AI21" s="16"/>
      <c r="AJ21" s="16"/>
      <c r="AK21" s="84">
        <f t="shared" si="3"/>
        <v>2040</v>
      </c>
      <c r="AL21" s="17"/>
      <c r="AM21" s="85">
        <f t="shared" si="8"/>
        <v>0</v>
      </c>
      <c r="AN21" s="16"/>
      <c r="AO21" s="16"/>
      <c r="AP21" s="17">
        <f t="shared" si="4"/>
        <v>8160</v>
      </c>
      <c r="AQ21" s="17">
        <v>1988</v>
      </c>
      <c r="AR21" s="81">
        <f t="shared" si="9"/>
        <v>0.24362745098039215</v>
      </c>
      <c r="AS21" s="16" t="s">
        <v>125</v>
      </c>
    </row>
    <row r="22" spans="1:45" s="23" customFormat="1" ht="180">
      <c r="A22" s="17">
        <v>4</v>
      </c>
      <c r="B22" s="16" t="s">
        <v>46</v>
      </c>
      <c r="C22" s="17" t="s">
        <v>114</v>
      </c>
      <c r="D22" s="21" t="s">
        <v>127</v>
      </c>
      <c r="E22" s="16" t="s">
        <v>128</v>
      </c>
      <c r="F22" s="16" t="s">
        <v>50</v>
      </c>
      <c r="G22" s="16" t="s">
        <v>129</v>
      </c>
      <c r="H22" s="30" t="s">
        <v>130</v>
      </c>
      <c r="I22" s="36" t="s">
        <v>53</v>
      </c>
      <c r="J22" s="32" t="s">
        <v>119</v>
      </c>
      <c r="K22" s="30" t="s">
        <v>131</v>
      </c>
      <c r="L22" s="36">
        <v>1080</v>
      </c>
      <c r="M22" s="36">
        <v>1080</v>
      </c>
      <c r="N22" s="36">
        <v>1080</v>
      </c>
      <c r="O22" s="36">
        <v>1080</v>
      </c>
      <c r="P22" s="54">
        <f>SUM(L22:O22)</f>
        <v>4320</v>
      </c>
      <c r="Q22" s="43" t="s">
        <v>69</v>
      </c>
      <c r="R22" s="49" t="s">
        <v>132</v>
      </c>
      <c r="S22" s="30" t="s">
        <v>122</v>
      </c>
      <c r="T22" s="30" t="s">
        <v>123</v>
      </c>
      <c r="U22" s="44" t="s">
        <v>124</v>
      </c>
      <c r="V22" s="72">
        <f t="shared" si="0"/>
        <v>1080</v>
      </c>
      <c r="W22" s="17">
        <v>630</v>
      </c>
      <c r="X22" s="81">
        <f t="shared" si="5"/>
        <v>0.58333333333333337</v>
      </c>
      <c r="Y22" s="16" t="s">
        <v>133</v>
      </c>
      <c r="Z22" s="16" t="s">
        <v>126</v>
      </c>
      <c r="AA22" s="84">
        <f t="shared" si="1"/>
        <v>1080</v>
      </c>
      <c r="AB22" s="17"/>
      <c r="AC22" s="85">
        <f t="shared" si="6"/>
        <v>0</v>
      </c>
      <c r="AD22" s="16"/>
      <c r="AE22" s="16"/>
      <c r="AF22" s="84">
        <f t="shared" si="2"/>
        <v>1080</v>
      </c>
      <c r="AG22" s="17"/>
      <c r="AH22" s="85">
        <f t="shared" si="7"/>
        <v>0</v>
      </c>
      <c r="AI22" s="16"/>
      <c r="AJ22" s="16"/>
      <c r="AK22" s="84">
        <f t="shared" si="3"/>
        <v>1080</v>
      </c>
      <c r="AL22" s="17"/>
      <c r="AM22" s="85">
        <f t="shared" si="8"/>
        <v>0</v>
      </c>
      <c r="AN22" s="16"/>
      <c r="AO22" s="16"/>
      <c r="AP22" s="17">
        <f t="shared" si="4"/>
        <v>4320</v>
      </c>
      <c r="AQ22" s="17">
        <v>630</v>
      </c>
      <c r="AR22" s="81">
        <f t="shared" si="9"/>
        <v>0.14583333333333334</v>
      </c>
      <c r="AS22" s="16" t="s">
        <v>126</v>
      </c>
    </row>
    <row r="23" spans="1:45" s="23" customFormat="1" ht="90">
      <c r="A23" s="17">
        <v>4</v>
      </c>
      <c r="B23" s="16" t="s">
        <v>46</v>
      </c>
      <c r="C23" s="17" t="s">
        <v>114</v>
      </c>
      <c r="D23" s="21" t="s">
        <v>134</v>
      </c>
      <c r="E23" s="16" t="s">
        <v>135</v>
      </c>
      <c r="F23" s="16" t="s">
        <v>50</v>
      </c>
      <c r="G23" s="16" t="s">
        <v>136</v>
      </c>
      <c r="H23" s="30" t="s">
        <v>137</v>
      </c>
      <c r="I23" s="36" t="s">
        <v>53</v>
      </c>
      <c r="J23" s="32" t="s">
        <v>119</v>
      </c>
      <c r="K23" s="30" t="s">
        <v>138</v>
      </c>
      <c r="L23" s="36">
        <v>45</v>
      </c>
      <c r="M23" s="36">
        <v>75</v>
      </c>
      <c r="N23" s="36">
        <v>108</v>
      </c>
      <c r="O23" s="36">
        <v>78</v>
      </c>
      <c r="P23" s="54">
        <f>SUM(L23:O23)</f>
        <v>306</v>
      </c>
      <c r="Q23" s="43" t="s">
        <v>69</v>
      </c>
      <c r="R23" s="49" t="s">
        <v>139</v>
      </c>
      <c r="S23" s="30" t="s">
        <v>140</v>
      </c>
      <c r="T23" s="30" t="s">
        <v>123</v>
      </c>
      <c r="U23" s="44" t="s">
        <v>124</v>
      </c>
      <c r="V23" s="72">
        <f t="shared" si="0"/>
        <v>45</v>
      </c>
      <c r="W23" s="83">
        <v>5</v>
      </c>
      <c r="X23" s="81">
        <f t="shared" si="5"/>
        <v>0.1111111111111111</v>
      </c>
      <c r="Y23" s="16" t="s">
        <v>141</v>
      </c>
      <c r="Z23" s="16" t="s">
        <v>142</v>
      </c>
      <c r="AA23" s="84">
        <f t="shared" si="1"/>
        <v>75</v>
      </c>
      <c r="AB23" s="17"/>
      <c r="AC23" s="85">
        <f t="shared" si="6"/>
        <v>0</v>
      </c>
      <c r="AD23" s="16"/>
      <c r="AE23" s="16"/>
      <c r="AF23" s="84">
        <f t="shared" si="2"/>
        <v>108</v>
      </c>
      <c r="AG23" s="17"/>
      <c r="AH23" s="85">
        <f t="shared" si="7"/>
        <v>0</v>
      </c>
      <c r="AI23" s="16"/>
      <c r="AJ23" s="16"/>
      <c r="AK23" s="84">
        <f t="shared" si="3"/>
        <v>78</v>
      </c>
      <c r="AL23" s="17"/>
      <c r="AM23" s="85">
        <f t="shared" si="8"/>
        <v>0</v>
      </c>
      <c r="AN23" s="16"/>
      <c r="AO23" s="16"/>
      <c r="AP23" s="17">
        <f t="shared" si="4"/>
        <v>306</v>
      </c>
      <c r="AQ23" s="17">
        <v>5</v>
      </c>
      <c r="AR23" s="81">
        <f t="shared" si="9"/>
        <v>1.6339869281045753E-2</v>
      </c>
      <c r="AS23" s="16" t="s">
        <v>141</v>
      </c>
    </row>
    <row r="24" spans="1:45" s="23" customFormat="1" ht="90">
      <c r="A24" s="17">
        <v>4</v>
      </c>
      <c r="B24" s="16" t="s">
        <v>46</v>
      </c>
      <c r="C24" s="17" t="s">
        <v>114</v>
      </c>
      <c r="D24" s="21" t="s">
        <v>143</v>
      </c>
      <c r="E24" s="16" t="s">
        <v>144</v>
      </c>
      <c r="F24" s="16" t="s">
        <v>91</v>
      </c>
      <c r="G24" s="16" t="s">
        <v>145</v>
      </c>
      <c r="H24" s="30" t="s">
        <v>146</v>
      </c>
      <c r="I24" s="36" t="s">
        <v>53</v>
      </c>
      <c r="J24" s="32" t="s">
        <v>119</v>
      </c>
      <c r="K24" s="30" t="s">
        <v>147</v>
      </c>
      <c r="L24" s="36">
        <v>30</v>
      </c>
      <c r="M24" s="36">
        <v>51</v>
      </c>
      <c r="N24" s="36">
        <v>69</v>
      </c>
      <c r="O24" s="36">
        <v>50</v>
      </c>
      <c r="P24" s="54">
        <f t="shared" ref="P24:P28" si="10">SUM(L24:O24)</f>
        <v>200</v>
      </c>
      <c r="Q24" s="43" t="s">
        <v>69</v>
      </c>
      <c r="R24" s="49" t="s">
        <v>139</v>
      </c>
      <c r="S24" s="30" t="s">
        <v>140</v>
      </c>
      <c r="T24" s="30" t="s">
        <v>123</v>
      </c>
      <c r="U24" s="44" t="s">
        <v>124</v>
      </c>
      <c r="V24" s="72">
        <f t="shared" si="0"/>
        <v>30</v>
      </c>
      <c r="W24" s="17">
        <v>19</v>
      </c>
      <c r="X24" s="81">
        <f t="shared" si="5"/>
        <v>0.6333333333333333</v>
      </c>
      <c r="Y24" s="16" t="s">
        <v>148</v>
      </c>
      <c r="Z24" s="16" t="s">
        <v>142</v>
      </c>
      <c r="AA24" s="84">
        <f t="shared" si="1"/>
        <v>51</v>
      </c>
      <c r="AB24" s="17"/>
      <c r="AC24" s="85">
        <f t="shared" si="6"/>
        <v>0</v>
      </c>
      <c r="AD24" s="16"/>
      <c r="AE24" s="16"/>
      <c r="AF24" s="84">
        <f t="shared" si="2"/>
        <v>69</v>
      </c>
      <c r="AG24" s="17"/>
      <c r="AH24" s="85">
        <f t="shared" si="7"/>
        <v>0</v>
      </c>
      <c r="AI24" s="16"/>
      <c r="AJ24" s="16"/>
      <c r="AK24" s="84">
        <f t="shared" si="3"/>
        <v>50</v>
      </c>
      <c r="AL24" s="17"/>
      <c r="AM24" s="85">
        <f t="shared" si="8"/>
        <v>0</v>
      </c>
      <c r="AN24" s="16"/>
      <c r="AO24" s="16"/>
      <c r="AP24" s="17">
        <f t="shared" si="4"/>
        <v>200</v>
      </c>
      <c r="AQ24" s="17">
        <v>19</v>
      </c>
      <c r="AR24" s="81">
        <f t="shared" si="9"/>
        <v>9.5000000000000001E-2</v>
      </c>
      <c r="AS24" s="16" t="s">
        <v>148</v>
      </c>
    </row>
    <row r="25" spans="1:45" s="23" customFormat="1" ht="409.5">
      <c r="A25" s="17">
        <v>4</v>
      </c>
      <c r="B25" s="16" t="s">
        <v>46</v>
      </c>
      <c r="C25" s="17" t="s">
        <v>114</v>
      </c>
      <c r="D25" s="21" t="s">
        <v>149</v>
      </c>
      <c r="E25" s="16" t="s">
        <v>150</v>
      </c>
      <c r="F25" s="16" t="s">
        <v>91</v>
      </c>
      <c r="G25" s="16" t="s">
        <v>151</v>
      </c>
      <c r="H25" s="30" t="s">
        <v>152</v>
      </c>
      <c r="I25" s="36" t="s">
        <v>53</v>
      </c>
      <c r="J25" s="32" t="s">
        <v>119</v>
      </c>
      <c r="K25" s="30" t="s">
        <v>153</v>
      </c>
      <c r="L25" s="36">
        <v>28</v>
      </c>
      <c r="M25" s="36">
        <v>36</v>
      </c>
      <c r="N25" s="36">
        <v>34</v>
      </c>
      <c r="O25" s="36">
        <v>28</v>
      </c>
      <c r="P25" s="54">
        <f t="shared" si="10"/>
        <v>126</v>
      </c>
      <c r="Q25" s="43" t="s">
        <v>69</v>
      </c>
      <c r="R25" s="50" t="s">
        <v>154</v>
      </c>
      <c r="S25" s="30" t="s">
        <v>155</v>
      </c>
      <c r="T25" s="30" t="s">
        <v>123</v>
      </c>
      <c r="U25" s="44" t="s">
        <v>113</v>
      </c>
      <c r="V25" s="72">
        <f t="shared" si="0"/>
        <v>28</v>
      </c>
      <c r="W25" s="17">
        <v>143</v>
      </c>
      <c r="X25" s="74">
        <f t="shared" si="5"/>
        <v>1</v>
      </c>
      <c r="Y25" s="16" t="s">
        <v>156</v>
      </c>
      <c r="Z25" s="16" t="s">
        <v>157</v>
      </c>
      <c r="AA25" s="84">
        <f t="shared" si="1"/>
        <v>36</v>
      </c>
      <c r="AB25" s="17"/>
      <c r="AC25" s="85">
        <f t="shared" si="6"/>
        <v>0</v>
      </c>
      <c r="AD25" s="16"/>
      <c r="AE25" s="16"/>
      <c r="AF25" s="84">
        <f t="shared" si="2"/>
        <v>34</v>
      </c>
      <c r="AG25" s="17"/>
      <c r="AH25" s="85">
        <f t="shared" si="7"/>
        <v>0</v>
      </c>
      <c r="AI25" s="16"/>
      <c r="AJ25" s="16"/>
      <c r="AK25" s="84">
        <f t="shared" si="3"/>
        <v>28</v>
      </c>
      <c r="AL25" s="17"/>
      <c r="AM25" s="85">
        <f t="shared" si="8"/>
        <v>0</v>
      </c>
      <c r="AN25" s="16"/>
      <c r="AO25" s="16"/>
      <c r="AP25" s="17">
        <f t="shared" si="4"/>
        <v>126</v>
      </c>
      <c r="AQ25" s="83">
        <v>143</v>
      </c>
      <c r="AR25" s="74">
        <f t="shared" si="9"/>
        <v>1</v>
      </c>
      <c r="AS25" s="16" t="s">
        <v>156</v>
      </c>
    </row>
    <row r="26" spans="1:45" s="23" customFormat="1" ht="409.5">
      <c r="A26" s="17">
        <v>4</v>
      </c>
      <c r="B26" s="16" t="s">
        <v>46</v>
      </c>
      <c r="C26" s="17" t="s">
        <v>114</v>
      </c>
      <c r="D26" s="21" t="s">
        <v>158</v>
      </c>
      <c r="E26" s="16" t="s">
        <v>159</v>
      </c>
      <c r="F26" s="16" t="s">
        <v>91</v>
      </c>
      <c r="G26" s="16" t="s">
        <v>160</v>
      </c>
      <c r="H26" s="30" t="s">
        <v>161</v>
      </c>
      <c r="I26" s="36" t="s">
        <v>53</v>
      </c>
      <c r="J26" s="32" t="s">
        <v>119</v>
      </c>
      <c r="K26" s="30" t="s">
        <v>153</v>
      </c>
      <c r="L26" s="36">
        <v>90</v>
      </c>
      <c r="M26" s="36">
        <v>90</v>
      </c>
      <c r="N26" s="36">
        <v>90</v>
      </c>
      <c r="O26" s="36">
        <v>90</v>
      </c>
      <c r="P26" s="54">
        <f t="shared" si="10"/>
        <v>360</v>
      </c>
      <c r="Q26" s="43" t="s">
        <v>69</v>
      </c>
      <c r="R26" s="50" t="s">
        <v>154</v>
      </c>
      <c r="S26" s="30" t="s">
        <v>155</v>
      </c>
      <c r="T26" s="30" t="s">
        <v>123</v>
      </c>
      <c r="U26" s="44" t="s">
        <v>113</v>
      </c>
      <c r="V26" s="72">
        <f t="shared" si="0"/>
        <v>90</v>
      </c>
      <c r="W26" s="17">
        <v>90</v>
      </c>
      <c r="X26" s="74">
        <f t="shared" si="5"/>
        <v>1</v>
      </c>
      <c r="Y26" s="16" t="s">
        <v>162</v>
      </c>
      <c r="Z26" s="16" t="s">
        <v>163</v>
      </c>
      <c r="AA26" s="84">
        <f t="shared" si="1"/>
        <v>90</v>
      </c>
      <c r="AB26" s="17"/>
      <c r="AC26" s="85">
        <f t="shared" si="6"/>
        <v>0</v>
      </c>
      <c r="AD26" s="16"/>
      <c r="AE26" s="16"/>
      <c r="AF26" s="84">
        <f t="shared" si="2"/>
        <v>90</v>
      </c>
      <c r="AG26" s="17"/>
      <c r="AH26" s="85">
        <f t="shared" si="7"/>
        <v>0</v>
      </c>
      <c r="AI26" s="16"/>
      <c r="AJ26" s="16"/>
      <c r="AK26" s="84">
        <f t="shared" si="3"/>
        <v>90</v>
      </c>
      <c r="AL26" s="17"/>
      <c r="AM26" s="85">
        <f t="shared" si="8"/>
        <v>0</v>
      </c>
      <c r="AN26" s="16"/>
      <c r="AO26" s="16"/>
      <c r="AP26" s="17">
        <f t="shared" si="4"/>
        <v>360</v>
      </c>
      <c r="AQ26" s="17">
        <v>90</v>
      </c>
      <c r="AR26" s="81">
        <f t="shared" si="9"/>
        <v>0.25</v>
      </c>
      <c r="AS26" s="16" t="s">
        <v>162</v>
      </c>
    </row>
    <row r="27" spans="1:45" s="23" customFormat="1" ht="270">
      <c r="A27" s="17">
        <v>4</v>
      </c>
      <c r="B27" s="16" t="s">
        <v>46</v>
      </c>
      <c r="C27" s="17" t="s">
        <v>114</v>
      </c>
      <c r="D27" s="21" t="s">
        <v>164</v>
      </c>
      <c r="E27" s="16" t="s">
        <v>165</v>
      </c>
      <c r="F27" s="16" t="s">
        <v>91</v>
      </c>
      <c r="G27" s="16" t="s">
        <v>166</v>
      </c>
      <c r="H27" s="30" t="s">
        <v>167</v>
      </c>
      <c r="I27" s="36" t="s">
        <v>53</v>
      </c>
      <c r="J27" s="32" t="s">
        <v>119</v>
      </c>
      <c r="K27" s="30" t="s">
        <v>153</v>
      </c>
      <c r="L27" s="36">
        <v>6</v>
      </c>
      <c r="M27" s="36">
        <v>12</v>
      </c>
      <c r="N27" s="36">
        <v>12</v>
      </c>
      <c r="O27" s="36">
        <v>9</v>
      </c>
      <c r="P27" s="54">
        <f t="shared" si="10"/>
        <v>39</v>
      </c>
      <c r="Q27" s="44" t="s">
        <v>69</v>
      </c>
      <c r="R27" s="50" t="s">
        <v>154</v>
      </c>
      <c r="S27" s="30" t="s">
        <v>155</v>
      </c>
      <c r="T27" s="30" t="s">
        <v>123</v>
      </c>
      <c r="U27" s="44" t="s">
        <v>113</v>
      </c>
      <c r="V27" s="72">
        <f t="shared" si="0"/>
        <v>6</v>
      </c>
      <c r="W27" s="17">
        <v>6</v>
      </c>
      <c r="X27" s="74">
        <f t="shared" si="5"/>
        <v>1</v>
      </c>
      <c r="Y27" s="16" t="s">
        <v>168</v>
      </c>
      <c r="Z27" s="16" t="s">
        <v>163</v>
      </c>
      <c r="AA27" s="84">
        <f t="shared" si="1"/>
        <v>12</v>
      </c>
      <c r="AB27" s="17"/>
      <c r="AC27" s="85">
        <f t="shared" si="6"/>
        <v>0</v>
      </c>
      <c r="AD27" s="16"/>
      <c r="AE27" s="16"/>
      <c r="AF27" s="84">
        <f t="shared" si="2"/>
        <v>12</v>
      </c>
      <c r="AG27" s="17"/>
      <c r="AH27" s="85">
        <f t="shared" si="7"/>
        <v>0</v>
      </c>
      <c r="AI27" s="16"/>
      <c r="AJ27" s="16"/>
      <c r="AK27" s="84">
        <f t="shared" si="3"/>
        <v>9</v>
      </c>
      <c r="AL27" s="17"/>
      <c r="AM27" s="85">
        <f t="shared" si="8"/>
        <v>0</v>
      </c>
      <c r="AN27" s="16"/>
      <c r="AO27" s="16"/>
      <c r="AP27" s="17">
        <f t="shared" si="4"/>
        <v>39</v>
      </c>
      <c r="AQ27" s="17">
        <v>6</v>
      </c>
      <c r="AR27" s="81">
        <f t="shared" si="9"/>
        <v>0.15384615384615385</v>
      </c>
      <c r="AS27" s="16" t="s">
        <v>168</v>
      </c>
    </row>
    <row r="28" spans="1:45" s="23" customFormat="1" ht="409.5">
      <c r="A28" s="17">
        <v>4</v>
      </c>
      <c r="B28" s="16" t="s">
        <v>46</v>
      </c>
      <c r="C28" s="17" t="s">
        <v>114</v>
      </c>
      <c r="D28" s="21" t="s">
        <v>169</v>
      </c>
      <c r="E28" s="16" t="s">
        <v>170</v>
      </c>
      <c r="F28" s="16" t="s">
        <v>91</v>
      </c>
      <c r="G28" s="16" t="s">
        <v>171</v>
      </c>
      <c r="H28" s="37" t="s">
        <v>172</v>
      </c>
      <c r="I28" s="38" t="s">
        <v>53</v>
      </c>
      <c r="J28" s="39" t="s">
        <v>119</v>
      </c>
      <c r="K28" s="37" t="s">
        <v>153</v>
      </c>
      <c r="L28" s="38">
        <v>5</v>
      </c>
      <c r="M28" s="38">
        <v>9</v>
      </c>
      <c r="N28" s="38">
        <v>9</v>
      </c>
      <c r="O28" s="38">
        <v>6</v>
      </c>
      <c r="P28" s="54">
        <f t="shared" si="10"/>
        <v>29</v>
      </c>
      <c r="Q28" s="45" t="s">
        <v>69</v>
      </c>
      <c r="R28" s="51" t="s">
        <v>154</v>
      </c>
      <c r="S28" s="37" t="s">
        <v>155</v>
      </c>
      <c r="T28" s="37" t="s">
        <v>123</v>
      </c>
      <c r="U28" s="53" t="s">
        <v>113</v>
      </c>
      <c r="V28" s="72">
        <f t="shared" si="0"/>
        <v>5</v>
      </c>
      <c r="W28" s="17">
        <v>40</v>
      </c>
      <c r="X28" s="74">
        <f t="shared" si="5"/>
        <v>1</v>
      </c>
      <c r="Y28" s="16" t="s">
        <v>173</v>
      </c>
      <c r="Z28" s="16" t="s">
        <v>174</v>
      </c>
      <c r="AA28" s="84">
        <f t="shared" si="1"/>
        <v>9</v>
      </c>
      <c r="AB28" s="17"/>
      <c r="AC28" s="85">
        <f t="shared" si="6"/>
        <v>0</v>
      </c>
      <c r="AD28" s="16"/>
      <c r="AE28" s="16"/>
      <c r="AF28" s="84">
        <f t="shared" si="2"/>
        <v>9</v>
      </c>
      <c r="AG28" s="17"/>
      <c r="AH28" s="85">
        <f t="shared" si="7"/>
        <v>0</v>
      </c>
      <c r="AI28" s="16"/>
      <c r="AJ28" s="16"/>
      <c r="AK28" s="84">
        <f t="shared" si="3"/>
        <v>6</v>
      </c>
      <c r="AL28" s="17"/>
      <c r="AM28" s="85">
        <f t="shared" si="8"/>
        <v>0</v>
      </c>
      <c r="AN28" s="16"/>
      <c r="AO28" s="16"/>
      <c r="AP28" s="17">
        <f t="shared" si="4"/>
        <v>29</v>
      </c>
      <c r="AQ28" s="17">
        <v>40</v>
      </c>
      <c r="AR28" s="81">
        <f t="shared" si="9"/>
        <v>1</v>
      </c>
      <c r="AS28" s="16" t="s">
        <v>173</v>
      </c>
    </row>
    <row r="29" spans="1:45" s="5" customFormat="1" ht="15.75">
      <c r="A29" s="10"/>
      <c r="B29" s="10"/>
      <c r="C29" s="10"/>
      <c r="D29" s="10"/>
      <c r="E29" s="13" t="s">
        <v>175</v>
      </c>
      <c r="F29" s="10"/>
      <c r="G29" s="10"/>
      <c r="H29" s="10"/>
      <c r="I29" s="10"/>
      <c r="J29" s="10"/>
      <c r="K29" s="10"/>
      <c r="L29" s="14"/>
      <c r="M29" s="14"/>
      <c r="N29" s="14"/>
      <c r="O29" s="14"/>
      <c r="P29" s="14"/>
      <c r="Q29" s="10"/>
      <c r="R29" s="10"/>
      <c r="S29" s="10"/>
      <c r="T29" s="10"/>
      <c r="U29" s="10"/>
      <c r="V29" s="73"/>
      <c r="W29" s="73"/>
      <c r="X29" s="73">
        <f>AVERAGE(X13:X28)*80%</f>
        <v>0.6453850046685341</v>
      </c>
      <c r="Y29" s="14"/>
      <c r="Z29" s="14"/>
      <c r="AA29" s="73"/>
      <c r="AB29" s="73"/>
      <c r="AC29" s="73">
        <f>AVERAGE(AC13:AC28)*80%</f>
        <v>0</v>
      </c>
      <c r="AD29" s="14"/>
      <c r="AE29" s="14"/>
      <c r="AF29" s="73"/>
      <c r="AG29" s="73"/>
      <c r="AH29" s="73">
        <f>AVERAGE(AH13:AH28)*80%</f>
        <v>0</v>
      </c>
      <c r="AI29" s="14"/>
      <c r="AJ29" s="14"/>
      <c r="AK29" s="73"/>
      <c r="AL29" s="73"/>
      <c r="AM29" s="73">
        <f>AVERAGE(AM13:AM28)*80%</f>
        <v>0</v>
      </c>
      <c r="AN29" s="10"/>
      <c r="AO29" s="10"/>
      <c r="AP29" s="73"/>
      <c r="AQ29" s="73"/>
      <c r="AR29" s="73">
        <f>AVERAGE(AR13:AR28)*80%</f>
        <v>0.29773350105320845</v>
      </c>
      <c r="AS29" s="10"/>
    </row>
    <row r="30" spans="1:45" s="23" customFormat="1" ht="105">
      <c r="A30" s="24">
        <v>7</v>
      </c>
      <c r="B30" s="22" t="s">
        <v>176</v>
      </c>
      <c r="C30" s="22" t="s">
        <v>177</v>
      </c>
      <c r="D30" s="56" t="s">
        <v>178</v>
      </c>
      <c r="E30" s="57" t="s">
        <v>179</v>
      </c>
      <c r="F30" s="57" t="s">
        <v>180</v>
      </c>
      <c r="G30" s="57" t="s">
        <v>181</v>
      </c>
      <c r="H30" s="57" t="s">
        <v>182</v>
      </c>
      <c r="I30" s="58" t="s">
        <v>183</v>
      </c>
      <c r="J30" s="57" t="s">
        <v>184</v>
      </c>
      <c r="K30" s="57" t="s">
        <v>185</v>
      </c>
      <c r="L30" s="59" t="s">
        <v>186</v>
      </c>
      <c r="M30" s="60">
        <v>0.8</v>
      </c>
      <c r="N30" s="59" t="s">
        <v>186</v>
      </c>
      <c r="O30" s="61">
        <v>0.8</v>
      </c>
      <c r="P30" s="61">
        <v>0.8</v>
      </c>
      <c r="Q30" s="62" t="s">
        <v>69</v>
      </c>
      <c r="R30" s="62" t="s">
        <v>187</v>
      </c>
      <c r="S30" s="57" t="s">
        <v>188</v>
      </c>
      <c r="T30" s="57" t="s">
        <v>189</v>
      </c>
      <c r="U30" s="63" t="s">
        <v>190</v>
      </c>
      <c r="V30" s="97" t="str">
        <f>L30</f>
        <v>No programada</v>
      </c>
      <c r="W30" s="24" t="s">
        <v>191</v>
      </c>
      <c r="X30" s="24" t="s">
        <v>191</v>
      </c>
      <c r="Y30" s="22" t="s">
        <v>62</v>
      </c>
      <c r="Z30" s="87" t="s">
        <v>191</v>
      </c>
      <c r="AA30" s="87">
        <f>M30</f>
        <v>0.8</v>
      </c>
      <c r="AB30" s="86"/>
      <c r="AC30" s="86">
        <f t="shared" ref="AC30" si="11">IF(AB30/AA30&gt;100%,100%,AB30/AA30)</f>
        <v>0</v>
      </c>
      <c r="AD30" s="22"/>
      <c r="AE30" s="22"/>
      <c r="AF30" s="91" t="str">
        <f>N30</f>
        <v>No programada</v>
      </c>
      <c r="AG30" s="86"/>
      <c r="AH30" s="86" t="e">
        <f t="shared" ref="AH30" si="12">IF(AG30/AF30&gt;100%,100%,AG30/AF30)</f>
        <v>#VALUE!</v>
      </c>
      <c r="AI30" s="22"/>
      <c r="AJ30" s="22"/>
      <c r="AK30" s="87">
        <f>O30</f>
        <v>0.8</v>
      </c>
      <c r="AL30" s="86"/>
      <c r="AM30" s="86">
        <f t="shared" ref="AM30" si="13">IF(AL30/AK30&gt;100%,100%,AL30/AK30)</f>
        <v>0</v>
      </c>
      <c r="AN30" s="22"/>
      <c r="AO30" s="22"/>
      <c r="AP30" s="94">
        <f>P30</f>
        <v>0.8</v>
      </c>
      <c r="AQ30" s="95">
        <v>0</v>
      </c>
      <c r="AR30" s="96">
        <f t="shared" ref="AR30:AR36" si="14">IF(AQ30/AP30&gt;100%,100%,AQ30/AP30)</f>
        <v>0</v>
      </c>
      <c r="AS30" s="22" t="s">
        <v>192</v>
      </c>
    </row>
    <row r="31" spans="1:45" s="23" customFormat="1" ht="105">
      <c r="A31" s="24">
        <v>7</v>
      </c>
      <c r="B31" s="22" t="s">
        <v>176</v>
      </c>
      <c r="C31" s="22" t="s">
        <v>177</v>
      </c>
      <c r="D31" s="64" t="s">
        <v>193</v>
      </c>
      <c r="E31" s="62" t="s">
        <v>194</v>
      </c>
      <c r="F31" s="62" t="s">
        <v>180</v>
      </c>
      <c r="G31" s="62" t="s">
        <v>195</v>
      </c>
      <c r="H31" s="62" t="s">
        <v>196</v>
      </c>
      <c r="I31" s="62" t="s">
        <v>197</v>
      </c>
      <c r="J31" s="62" t="s">
        <v>184</v>
      </c>
      <c r="K31" s="62" t="s">
        <v>198</v>
      </c>
      <c r="L31" s="65">
        <v>1</v>
      </c>
      <c r="M31" s="65">
        <v>1</v>
      </c>
      <c r="N31" s="65">
        <v>1</v>
      </c>
      <c r="O31" s="66">
        <v>1</v>
      </c>
      <c r="P31" s="66">
        <v>1</v>
      </c>
      <c r="Q31" s="62" t="s">
        <v>69</v>
      </c>
      <c r="R31" s="62" t="s">
        <v>199</v>
      </c>
      <c r="S31" s="62" t="s">
        <v>200</v>
      </c>
      <c r="T31" s="57" t="s">
        <v>189</v>
      </c>
      <c r="U31" s="63" t="s">
        <v>201</v>
      </c>
      <c r="V31" s="94">
        <f t="shared" ref="V31:V36" si="15">L31</f>
        <v>1</v>
      </c>
      <c r="W31" s="98">
        <v>0.9</v>
      </c>
      <c r="X31" s="99">
        <f t="shared" ref="X31:X36" si="16">IF(W31/V31&gt;100%,100%,W31/V31)</f>
        <v>0.9</v>
      </c>
      <c r="Y31" s="70" t="s">
        <v>202</v>
      </c>
      <c r="Z31" s="22" t="s">
        <v>203</v>
      </c>
      <c r="AA31" s="87">
        <f t="shared" ref="AA31:AA36" si="17">M31</f>
        <v>1</v>
      </c>
      <c r="AB31" s="86"/>
      <c r="AC31" s="86"/>
      <c r="AD31" s="22"/>
      <c r="AE31" s="22"/>
      <c r="AF31" s="87">
        <f t="shared" ref="AF31:AF36" si="18">N31</f>
        <v>1</v>
      </c>
      <c r="AG31" s="86"/>
      <c r="AH31" s="86"/>
      <c r="AI31" s="22"/>
      <c r="AJ31" s="22"/>
      <c r="AK31" s="87">
        <f t="shared" ref="AK31:AK36" si="19">O31</f>
        <v>1</v>
      </c>
      <c r="AL31" s="86"/>
      <c r="AM31" s="86"/>
      <c r="AN31" s="22"/>
      <c r="AO31" s="22"/>
      <c r="AP31" s="94">
        <f t="shared" ref="AP31:AP36" si="20">P31</f>
        <v>1</v>
      </c>
      <c r="AQ31" s="94">
        <v>0.9</v>
      </c>
      <c r="AR31" s="96">
        <f t="shared" si="14"/>
        <v>0.9</v>
      </c>
      <c r="AS31" s="22" t="s">
        <v>204</v>
      </c>
    </row>
    <row r="32" spans="1:45" s="23" customFormat="1" ht="150">
      <c r="A32" s="24">
        <v>7</v>
      </c>
      <c r="B32" s="22" t="s">
        <v>176</v>
      </c>
      <c r="C32" s="22" t="s">
        <v>205</v>
      </c>
      <c r="D32" s="64" t="s">
        <v>206</v>
      </c>
      <c r="E32" s="62" t="s">
        <v>207</v>
      </c>
      <c r="F32" s="62" t="s">
        <v>180</v>
      </c>
      <c r="G32" s="62" t="s">
        <v>208</v>
      </c>
      <c r="H32" s="62" t="s">
        <v>209</v>
      </c>
      <c r="I32" s="62" t="s">
        <v>210</v>
      </c>
      <c r="J32" s="62" t="s">
        <v>184</v>
      </c>
      <c r="K32" s="62" t="s">
        <v>211</v>
      </c>
      <c r="L32" s="59" t="s">
        <v>186</v>
      </c>
      <c r="M32" s="60">
        <v>1</v>
      </c>
      <c r="N32" s="60">
        <v>1</v>
      </c>
      <c r="O32" s="61">
        <v>1</v>
      </c>
      <c r="P32" s="61">
        <v>1</v>
      </c>
      <c r="Q32" s="62" t="s">
        <v>69</v>
      </c>
      <c r="R32" s="62" t="s">
        <v>212</v>
      </c>
      <c r="S32" s="62" t="s">
        <v>213</v>
      </c>
      <c r="T32" s="57" t="s">
        <v>189</v>
      </c>
      <c r="U32" s="63" t="s">
        <v>214</v>
      </c>
      <c r="V32" s="97" t="str">
        <f t="shared" si="15"/>
        <v>No programada</v>
      </c>
      <c r="W32" s="24" t="s">
        <v>191</v>
      </c>
      <c r="X32" s="24" t="s">
        <v>191</v>
      </c>
      <c r="Y32" s="22" t="s">
        <v>215</v>
      </c>
      <c r="Z32" s="87" t="s">
        <v>191</v>
      </c>
      <c r="AA32" s="87">
        <f t="shared" si="17"/>
        <v>1</v>
      </c>
      <c r="AB32" s="86"/>
      <c r="AC32" s="86"/>
      <c r="AD32" s="22"/>
      <c r="AE32" s="22"/>
      <c r="AF32" s="87">
        <f t="shared" si="18"/>
        <v>1</v>
      </c>
      <c r="AG32" s="86"/>
      <c r="AH32" s="86"/>
      <c r="AI32" s="22"/>
      <c r="AJ32" s="22"/>
      <c r="AK32" s="87">
        <f t="shared" si="19"/>
        <v>1</v>
      </c>
      <c r="AL32" s="86"/>
      <c r="AM32" s="86"/>
      <c r="AN32" s="22"/>
      <c r="AO32" s="22"/>
      <c r="AP32" s="94">
        <f t="shared" si="20"/>
        <v>1</v>
      </c>
      <c r="AQ32" s="95">
        <v>0</v>
      </c>
      <c r="AR32" s="96">
        <v>0</v>
      </c>
      <c r="AS32" s="22" t="s">
        <v>192</v>
      </c>
    </row>
    <row r="33" spans="1:45" s="23" customFormat="1" ht="105">
      <c r="A33" s="24">
        <v>7</v>
      </c>
      <c r="B33" s="22" t="s">
        <v>176</v>
      </c>
      <c r="C33" s="22" t="s">
        <v>177</v>
      </c>
      <c r="D33" s="64" t="s">
        <v>216</v>
      </c>
      <c r="E33" s="62" t="s">
        <v>217</v>
      </c>
      <c r="F33" s="62" t="s">
        <v>180</v>
      </c>
      <c r="G33" s="62" t="s">
        <v>218</v>
      </c>
      <c r="H33" s="62" t="s">
        <v>219</v>
      </c>
      <c r="I33" s="62" t="s">
        <v>197</v>
      </c>
      <c r="J33" s="62" t="s">
        <v>94</v>
      </c>
      <c r="K33" s="62" t="s">
        <v>218</v>
      </c>
      <c r="L33" s="60">
        <v>1</v>
      </c>
      <c r="M33" s="60">
        <v>1</v>
      </c>
      <c r="N33" s="59" t="s">
        <v>186</v>
      </c>
      <c r="O33" s="61" t="s">
        <v>186</v>
      </c>
      <c r="P33" s="61">
        <v>1</v>
      </c>
      <c r="Q33" s="62" t="s">
        <v>220</v>
      </c>
      <c r="R33" s="62" t="s">
        <v>221</v>
      </c>
      <c r="S33" s="62" t="s">
        <v>221</v>
      </c>
      <c r="T33" s="57" t="s">
        <v>189</v>
      </c>
      <c r="U33" s="63" t="s">
        <v>201</v>
      </c>
      <c r="V33" s="94">
        <f t="shared" si="15"/>
        <v>1</v>
      </c>
      <c r="W33" s="94">
        <v>1</v>
      </c>
      <c r="X33" s="94">
        <f t="shared" si="16"/>
        <v>1</v>
      </c>
      <c r="Y33" s="22" t="s">
        <v>222</v>
      </c>
      <c r="Z33" s="22" t="s">
        <v>223</v>
      </c>
      <c r="AA33" s="87">
        <f t="shared" si="17"/>
        <v>1</v>
      </c>
      <c r="AB33" s="88">
        <v>0</v>
      </c>
      <c r="AC33" s="86"/>
      <c r="AD33" s="22"/>
      <c r="AE33" s="22"/>
      <c r="AF33" s="91" t="str">
        <f t="shared" si="18"/>
        <v>No programada</v>
      </c>
      <c r="AG33" s="86"/>
      <c r="AH33" s="86"/>
      <c r="AI33" s="22"/>
      <c r="AJ33" s="22"/>
      <c r="AK33" s="91" t="str">
        <f t="shared" si="19"/>
        <v>No programada</v>
      </c>
      <c r="AL33" s="86"/>
      <c r="AM33" s="86"/>
      <c r="AN33" s="22"/>
      <c r="AO33" s="22"/>
      <c r="AP33" s="94">
        <f t="shared" si="20"/>
        <v>1</v>
      </c>
      <c r="AQ33" s="94">
        <f>AVERAGE(W33,AB33)</f>
        <v>0.5</v>
      </c>
      <c r="AR33" s="96">
        <f t="shared" si="14"/>
        <v>0.5</v>
      </c>
      <c r="AS33" s="22" t="s">
        <v>224</v>
      </c>
    </row>
    <row r="34" spans="1:45" s="23" customFormat="1" ht="120">
      <c r="A34" s="24">
        <v>7</v>
      </c>
      <c r="B34" s="22" t="s">
        <v>176</v>
      </c>
      <c r="C34" s="22" t="s">
        <v>177</v>
      </c>
      <c r="D34" s="64" t="s">
        <v>225</v>
      </c>
      <c r="E34" s="62" t="s">
        <v>226</v>
      </c>
      <c r="F34" s="62" t="s">
        <v>180</v>
      </c>
      <c r="G34" s="62" t="s">
        <v>227</v>
      </c>
      <c r="H34" s="62" t="s">
        <v>228</v>
      </c>
      <c r="I34" s="62" t="s">
        <v>111</v>
      </c>
      <c r="J34" s="62" t="s">
        <v>119</v>
      </c>
      <c r="K34" s="62" t="s">
        <v>227</v>
      </c>
      <c r="L34" s="67">
        <v>0</v>
      </c>
      <c r="M34" s="67">
        <v>1</v>
      </c>
      <c r="N34" s="68">
        <v>1</v>
      </c>
      <c r="O34" s="69">
        <v>0</v>
      </c>
      <c r="P34" s="69">
        <v>2</v>
      </c>
      <c r="Q34" s="62" t="s">
        <v>220</v>
      </c>
      <c r="R34" s="62" t="s">
        <v>221</v>
      </c>
      <c r="S34" s="62" t="s">
        <v>221</v>
      </c>
      <c r="T34" s="57" t="s">
        <v>189</v>
      </c>
      <c r="U34" s="57" t="s">
        <v>189</v>
      </c>
      <c r="V34" s="94">
        <f t="shared" si="15"/>
        <v>0</v>
      </c>
      <c r="W34" s="24" t="s">
        <v>191</v>
      </c>
      <c r="X34" s="94" t="s">
        <v>191</v>
      </c>
      <c r="Y34" s="22" t="s">
        <v>215</v>
      </c>
      <c r="Z34" s="87" t="s">
        <v>191</v>
      </c>
      <c r="AA34" s="91">
        <f t="shared" si="17"/>
        <v>1</v>
      </c>
      <c r="AB34" s="86"/>
      <c r="AC34" s="86"/>
      <c r="AD34" s="22"/>
      <c r="AE34" s="22"/>
      <c r="AF34" s="91">
        <f t="shared" si="18"/>
        <v>1</v>
      </c>
      <c r="AG34" s="86"/>
      <c r="AH34" s="86"/>
      <c r="AI34" s="22"/>
      <c r="AJ34" s="22"/>
      <c r="AK34" s="91">
        <f t="shared" si="19"/>
        <v>0</v>
      </c>
      <c r="AL34" s="86"/>
      <c r="AM34" s="86"/>
      <c r="AN34" s="22"/>
      <c r="AO34" s="22"/>
      <c r="AP34" s="24">
        <f t="shared" si="20"/>
        <v>2</v>
      </c>
      <c r="AQ34" s="95">
        <v>0</v>
      </c>
      <c r="AR34" s="96">
        <f t="shared" si="14"/>
        <v>0</v>
      </c>
      <c r="AS34" s="22" t="s">
        <v>192</v>
      </c>
    </row>
    <row r="35" spans="1:45" s="23" customFormat="1" ht="90">
      <c r="A35" s="24">
        <v>5</v>
      </c>
      <c r="B35" s="22" t="s">
        <v>229</v>
      </c>
      <c r="C35" s="22" t="s">
        <v>230</v>
      </c>
      <c r="D35" s="64" t="s">
        <v>231</v>
      </c>
      <c r="E35" s="62" t="s">
        <v>232</v>
      </c>
      <c r="F35" s="62" t="s">
        <v>180</v>
      </c>
      <c r="G35" s="62" t="s">
        <v>233</v>
      </c>
      <c r="H35" s="62" t="s">
        <v>234</v>
      </c>
      <c r="I35" s="62" t="s">
        <v>197</v>
      </c>
      <c r="J35" s="62" t="s">
        <v>54</v>
      </c>
      <c r="K35" s="62" t="s">
        <v>233</v>
      </c>
      <c r="L35" s="60">
        <v>0.33</v>
      </c>
      <c r="M35" s="60">
        <v>0.67</v>
      </c>
      <c r="N35" s="60">
        <v>0.84</v>
      </c>
      <c r="O35" s="61">
        <v>1</v>
      </c>
      <c r="P35" s="61">
        <v>1</v>
      </c>
      <c r="Q35" s="62" t="s">
        <v>69</v>
      </c>
      <c r="R35" s="62" t="s">
        <v>235</v>
      </c>
      <c r="S35" s="62" t="s">
        <v>236</v>
      </c>
      <c r="T35" s="57" t="s">
        <v>189</v>
      </c>
      <c r="U35" s="63" t="s">
        <v>237</v>
      </c>
      <c r="V35" s="94">
        <f t="shared" si="15"/>
        <v>0.33</v>
      </c>
      <c r="W35" s="96">
        <v>0.61899999999999999</v>
      </c>
      <c r="X35" s="100">
        <f>IF(W35/V35&gt;100%,100%,W35/V35)</f>
        <v>1</v>
      </c>
      <c r="Y35" s="70" t="s">
        <v>238</v>
      </c>
      <c r="Z35" s="93" t="s">
        <v>239</v>
      </c>
      <c r="AA35" s="87">
        <f t="shared" si="17"/>
        <v>0.67</v>
      </c>
      <c r="AB35" s="87"/>
      <c r="AC35" s="87"/>
      <c r="AD35" s="70"/>
      <c r="AE35" s="70"/>
      <c r="AF35" s="87">
        <f t="shared" si="18"/>
        <v>0.84</v>
      </c>
      <c r="AG35" s="87"/>
      <c r="AH35" s="87"/>
      <c r="AI35" s="70"/>
      <c r="AJ35" s="70"/>
      <c r="AK35" s="87">
        <f t="shared" si="19"/>
        <v>1</v>
      </c>
      <c r="AL35" s="87"/>
      <c r="AM35" s="87"/>
      <c r="AN35" s="70"/>
      <c r="AO35" s="70"/>
      <c r="AP35" s="94">
        <f t="shared" si="20"/>
        <v>1</v>
      </c>
      <c r="AQ35" s="96">
        <v>0.61899999999999999</v>
      </c>
      <c r="AR35" s="96">
        <f t="shared" si="14"/>
        <v>0.61899999999999999</v>
      </c>
      <c r="AS35" s="22" t="s">
        <v>238</v>
      </c>
    </row>
    <row r="36" spans="1:45" s="23" customFormat="1" ht="122.25" customHeight="1">
      <c r="A36" s="24">
        <v>5</v>
      </c>
      <c r="B36" s="22" t="s">
        <v>229</v>
      </c>
      <c r="C36" s="22" t="s">
        <v>230</v>
      </c>
      <c r="D36" s="64" t="s">
        <v>240</v>
      </c>
      <c r="E36" s="62" t="s">
        <v>241</v>
      </c>
      <c r="F36" s="62" t="s">
        <v>180</v>
      </c>
      <c r="G36" s="62" t="s">
        <v>233</v>
      </c>
      <c r="H36" s="62" t="s">
        <v>242</v>
      </c>
      <c r="I36" s="62" t="s">
        <v>111</v>
      </c>
      <c r="J36" s="62" t="s">
        <v>54</v>
      </c>
      <c r="K36" s="62" t="s">
        <v>233</v>
      </c>
      <c r="L36" s="60">
        <v>0.2</v>
      </c>
      <c r="M36" s="60">
        <v>0.4</v>
      </c>
      <c r="N36" s="60">
        <v>0.6</v>
      </c>
      <c r="O36" s="61">
        <v>0.8</v>
      </c>
      <c r="P36" s="61">
        <v>0.8</v>
      </c>
      <c r="Q36" s="62" t="s">
        <v>69</v>
      </c>
      <c r="R36" s="62" t="s">
        <v>235</v>
      </c>
      <c r="S36" s="62" t="s">
        <v>243</v>
      </c>
      <c r="T36" s="57" t="s">
        <v>189</v>
      </c>
      <c r="U36" s="63" t="s">
        <v>237</v>
      </c>
      <c r="V36" s="94">
        <f t="shared" si="15"/>
        <v>0.2</v>
      </c>
      <c r="W36" s="96">
        <v>0.75</v>
      </c>
      <c r="X36" s="100">
        <f t="shared" si="16"/>
        <v>1</v>
      </c>
      <c r="Y36" s="70" t="s">
        <v>244</v>
      </c>
      <c r="Z36" s="93" t="s">
        <v>239</v>
      </c>
      <c r="AA36" s="87">
        <f t="shared" si="17"/>
        <v>0.4</v>
      </c>
      <c r="AB36" s="87"/>
      <c r="AC36" s="87"/>
      <c r="AD36" s="70"/>
      <c r="AE36" s="70"/>
      <c r="AF36" s="87">
        <f t="shared" si="18"/>
        <v>0.6</v>
      </c>
      <c r="AG36" s="87"/>
      <c r="AH36" s="87"/>
      <c r="AI36" s="70"/>
      <c r="AJ36" s="70"/>
      <c r="AK36" s="87">
        <f t="shared" si="19"/>
        <v>0.8</v>
      </c>
      <c r="AL36" s="87"/>
      <c r="AM36" s="87"/>
      <c r="AN36" s="70"/>
      <c r="AO36" s="70"/>
      <c r="AP36" s="94">
        <f t="shared" si="20"/>
        <v>0.8</v>
      </c>
      <c r="AQ36" s="96">
        <v>0.75</v>
      </c>
      <c r="AR36" s="96">
        <f t="shared" si="14"/>
        <v>0.9375</v>
      </c>
      <c r="AS36" s="22" t="s">
        <v>244</v>
      </c>
    </row>
    <row r="37" spans="1:45" s="5" customFormat="1" ht="15.75">
      <c r="A37" s="10"/>
      <c r="B37" s="10"/>
      <c r="C37" s="10"/>
      <c r="D37" s="10"/>
      <c r="E37" s="11" t="s">
        <v>245</v>
      </c>
      <c r="F37" s="11"/>
      <c r="G37" s="11"/>
      <c r="H37" s="11"/>
      <c r="I37" s="11"/>
      <c r="J37" s="11"/>
      <c r="K37" s="11"/>
      <c r="L37" s="12"/>
      <c r="M37" s="12"/>
      <c r="N37" s="12"/>
      <c r="O37" s="12"/>
      <c r="P37" s="12"/>
      <c r="Q37" s="11"/>
      <c r="R37" s="10"/>
      <c r="S37" s="10"/>
      <c r="T37" s="10"/>
      <c r="U37" s="10"/>
      <c r="V37" s="75"/>
      <c r="W37" s="75"/>
      <c r="X37" s="73">
        <f>AVERAGE(X30:X36)*20%</f>
        <v>0.19500000000000001</v>
      </c>
      <c r="Y37" s="10"/>
      <c r="Z37" s="10"/>
      <c r="AA37" s="75"/>
      <c r="AB37" s="75"/>
      <c r="AC37" s="78" t="e">
        <f>AVERAGE(#REF!)*20%</f>
        <v>#REF!</v>
      </c>
      <c r="AD37" s="10"/>
      <c r="AE37" s="10"/>
      <c r="AF37" s="75"/>
      <c r="AG37" s="75"/>
      <c r="AH37" s="78" t="e">
        <f>AVERAGE(#REF!)*20%</f>
        <v>#REF!</v>
      </c>
      <c r="AI37" s="10"/>
      <c r="AJ37" s="10"/>
      <c r="AK37" s="75"/>
      <c r="AL37" s="75"/>
      <c r="AM37" s="78" t="e">
        <f>AVERAGE(#REF!)*20%</f>
        <v>#REF!</v>
      </c>
      <c r="AN37" s="10"/>
      <c r="AO37" s="10"/>
      <c r="AP37" s="75"/>
      <c r="AQ37" s="75"/>
      <c r="AR37" s="90">
        <f>AVERAGE(AR30:AR36)*20%</f>
        <v>8.4471428571428586E-2</v>
      </c>
      <c r="AS37" s="10"/>
    </row>
    <row r="38" spans="1:45" s="9" customFormat="1" ht="20.25">
      <c r="A38" s="6"/>
      <c r="B38" s="6"/>
      <c r="C38" s="6"/>
      <c r="D38" s="6"/>
      <c r="E38" s="7" t="s">
        <v>246</v>
      </c>
      <c r="F38" s="6"/>
      <c r="G38" s="6"/>
      <c r="H38" s="6"/>
      <c r="I38" s="6"/>
      <c r="J38" s="6"/>
      <c r="K38" s="6"/>
      <c r="L38" s="8"/>
      <c r="M38" s="8"/>
      <c r="N38" s="8"/>
      <c r="O38" s="8"/>
      <c r="P38" s="8"/>
      <c r="Q38" s="6"/>
      <c r="R38" s="6"/>
      <c r="S38" s="6"/>
      <c r="T38" s="6"/>
      <c r="U38" s="6"/>
      <c r="V38" s="76"/>
      <c r="W38" s="76"/>
      <c r="X38" s="142">
        <f>X29+X37</f>
        <v>0.84038500466853416</v>
      </c>
      <c r="Y38" s="6"/>
      <c r="Z38" s="6"/>
      <c r="AA38" s="76"/>
      <c r="AB38" s="76"/>
      <c r="AC38" s="79" t="e">
        <f>AC29+AC37</f>
        <v>#REF!</v>
      </c>
      <c r="AD38" s="6"/>
      <c r="AE38" s="6"/>
      <c r="AF38" s="76"/>
      <c r="AG38" s="76"/>
      <c r="AH38" s="79" t="e">
        <f>AH29+AH37</f>
        <v>#REF!</v>
      </c>
      <c r="AI38" s="6"/>
      <c r="AJ38" s="6"/>
      <c r="AK38" s="76"/>
      <c r="AL38" s="76"/>
      <c r="AM38" s="79" t="e">
        <f>AM29+AM37</f>
        <v>#REF!</v>
      </c>
      <c r="AN38" s="6"/>
      <c r="AO38" s="6"/>
      <c r="AP38" s="76"/>
      <c r="AQ38" s="76"/>
      <c r="AR38" s="142">
        <f>AR29+AR37</f>
        <v>0.38220492962463704</v>
      </c>
      <c r="AS38" s="6"/>
    </row>
    <row r="42" spans="1:45">
      <c r="V42" s="89"/>
      <c r="W42" s="89"/>
    </row>
  </sheetData>
  <mergeCells count="18">
    <mergeCell ref="R10:U11"/>
    <mergeCell ref="F4:K4"/>
    <mergeCell ref="H5:K5"/>
    <mergeCell ref="H6:K6"/>
    <mergeCell ref="H7:K7"/>
    <mergeCell ref="H8:K8"/>
    <mergeCell ref="A10:B11"/>
    <mergeCell ref="C10:C12"/>
    <mergeCell ref="A1:K1"/>
    <mergeCell ref="L1:P1"/>
    <mergeCell ref="D10:F11"/>
    <mergeCell ref="G10:Q11"/>
    <mergeCell ref="A2:K2"/>
    <mergeCell ref="V10:Z11"/>
    <mergeCell ref="AA10:AE11"/>
    <mergeCell ref="AF10:AJ11"/>
    <mergeCell ref="AK10:AO11"/>
    <mergeCell ref="AP10:AS11"/>
  </mergeCells>
  <dataValidations count="1">
    <dataValidation allowBlank="1" showInputMessage="1" showErrorMessage="1" error="Escriba un texto " promptTitle="Cualquier contenido" sqref="F12 F3:F9" xr:uid="{00000000-0002-0000-0000-000000000000}"/>
  </dataValidations>
  <pageMargins left="0.7" right="0.7" top="0.75" bottom="0.75" header="0.3" footer="0.3"/>
  <pageSetup paperSize="9" orientation="portrait" r:id="rId1"/>
  <ignoredErrors>
    <ignoredError sqref="D13:D14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Escriba un texto " promptTitle="Cualquier contenido" xr:uid="{00000000-0002-0000-0000-000001000000}">
          <x14:formula1>
            <xm:f>Listas!$A$2:$A$4</xm:f>
          </x14:formula1>
          <xm:sqref>F1 F10:F11 F13:F19 F21:F29 F37:F1048576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11.42578125" defaultRowHeight="15"/>
  <cols>
    <col min="1" max="1" width="34.5703125" bestFit="1" customWidth="1"/>
  </cols>
  <sheetData>
    <row r="1" spans="1:1">
      <c r="A1" t="s">
        <v>25</v>
      </c>
    </row>
    <row r="2" spans="1:1">
      <c r="A2" t="s">
        <v>91</v>
      </c>
    </row>
    <row r="3" spans="1:1">
      <c r="A3" t="s">
        <v>50</v>
      </c>
    </row>
    <row r="4" spans="1:1">
      <c r="A4" t="s">
        <v>180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9AF05B0CA4944BB83126E48AFF4035" ma:contentTypeVersion="15" ma:contentTypeDescription="Crear nuevo documento." ma:contentTypeScope="" ma:versionID="9d19657c730e78c3d355ddf0d62e8d13">
  <xsd:schema xmlns:xsd="http://www.w3.org/2001/XMLSchema" xmlns:xs="http://www.w3.org/2001/XMLSchema" xmlns:p="http://schemas.microsoft.com/office/2006/metadata/properties" xmlns:ns2="f8dc1254-f694-4df3-a50d-d4e607c93dc9" xmlns:ns3="20cb614e-b45f-4877-aa77-0fc3e5f2c8f0" targetNamespace="http://schemas.microsoft.com/office/2006/metadata/properties" ma:root="true" ma:fieldsID="17866b5252e4077bf448069177ed2070" ns2:_="" ns3:_="">
    <xsd:import namespace="f8dc1254-f694-4df3-a50d-d4e607c93dc9"/>
    <xsd:import namespace="20cb614e-b45f-4877-aa77-0fc3e5f2c8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c1254-f694-4df3-a50d-d4e607c93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310d8ee-99bf-4ea4-9dbe-e9e068685e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b614e-b45f-4877-aa77-0fc3e5f2c8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5d71684-cc2f-47e5-af77-6d773671f415}" ma:internalName="TaxCatchAll" ma:showField="CatchAllData" ma:web="20cb614e-b45f-4877-aa77-0fc3e5f2c8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cb614e-b45f-4877-aa77-0fc3e5f2c8f0" xsi:nil="true"/>
    <lcf76f155ced4ddcb4097134ff3c332f xmlns="f8dc1254-f694-4df3-a50d-d4e607c93d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86B7ED-5FF0-4BA6-A251-F0D8C83ABFDA}"/>
</file>

<file path=customXml/itemProps2.xml><?xml version="1.0" encoding="utf-8"?>
<ds:datastoreItem xmlns:ds="http://schemas.openxmlformats.org/officeDocument/2006/customXml" ds:itemID="{265251AB-C88B-4079-B78F-2291AC2E7ABC}"/>
</file>

<file path=customXml/itemProps3.xml><?xml version="1.0" encoding="utf-8"?>
<ds:datastoreItem xmlns:ds="http://schemas.openxmlformats.org/officeDocument/2006/customXml" ds:itemID="{1BD912C2-67FF-4F74-B857-B8D2F5FE6C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liliana casas</dc:creator>
  <cp:keywords/>
  <dc:description/>
  <cp:lastModifiedBy>Angela Patricia Martinez Tibabuzo</cp:lastModifiedBy>
  <cp:revision/>
  <dcterms:created xsi:type="dcterms:W3CDTF">2021-01-25T18:44:53Z</dcterms:created>
  <dcterms:modified xsi:type="dcterms:W3CDTF">2023-05-02T04:13:16Z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0x010100479AF05B0CA4944BB83126E48AFF4035</vt:lpwstr>
  </property>
  <property fmtid="{D5CDD505-2E9C-101B-9397-08002B2CF9AE}" pid="3" name="MediaServiceImageTags">
    <vt:lpwstr/>
  </property>
</Properties>
</file>