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tables/table1.xml" ContentType="application/vnd.openxmlformats-officedocument.spreadsheetml.table+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andra.pereira\Documents\CHPINERO2023\EVIDENCIAS COMPROMISOS MARZO 2023\DERECHOS DE PETICION Y ORFEO\SEGUIMIENTOS DERECHOS DE PETICION\"/>
    </mc:Choice>
  </mc:AlternateContent>
  <xr:revisionPtr revIDLastSave="0" documentId="8_{90EAF22E-54B5-4A76-8118-EB1E1ADE4989}" xr6:coauthVersionLast="47" xr6:coauthVersionMax="47" xr10:uidLastSave="{00000000-0000-0000-0000-000000000000}"/>
  <bookViews>
    <workbookView xWindow="-120" yWindow="-120" windowWidth="29040" windowHeight="15840" activeTab="4" xr2:uid="{53F456DC-6E71-40A1-8DFD-D3777EB8B19C}"/>
  </bookViews>
  <sheets>
    <sheet name="CONSOLIDADO POR ENTE" sheetId="13" r:id="rId1"/>
    <sheet name="RESPONSABLE" sheetId="14" r:id="rId2"/>
    <sheet name="POR ESTADO" sheetId="17" r:id="rId3"/>
    <sheet name="CON ACUSE" sheetId="18" r:id="rId4"/>
    <sheet name="BASE" sheetId="4" r:id="rId5"/>
    <sheet name="OK CERRADOS" sheetId="10" state="hidden" r:id="rId6"/>
    <sheet name="Consolidado x Estado" sheetId="6" state="hidden" r:id="rId7"/>
    <sheet name="Detalle VENCIDO sin RTA" sheetId="8" state="hidden" r:id="rId8"/>
    <sheet name="Detalle CON TIEMPO sin RTA" sheetId="9" state="hidden" r:id="rId9"/>
    <sheet name="Festivos" sheetId="3" state="hidden" r:id="rId10"/>
  </sheets>
  <definedNames>
    <definedName name="_xlnm._FilterDatabase" localSheetId="9" hidden="1">Festivos!$R$1:$R$42</definedName>
    <definedName name="_xlcn.WorksheetConnection_BASEA3R4161" hidden="1">BASE!$A$3:$R$401</definedName>
    <definedName name="AGDL">Festivos!$H$2:$H$79</definedName>
    <definedName name="AGPJ">Festivos!$J$2:$J$50</definedName>
    <definedName name="Dependencias">Tabla4[DEPENDENCIA]</definedName>
    <definedName name="DESPACHO">Festivos!$F$2:$F$7</definedName>
    <definedName name="Estado_DP">Festivos!$T$2:$T$4</definedName>
    <definedName name="FESTIVOS">Tabla9[FESTIVOS]</definedName>
    <definedName name="INSPECCIONES">Festivos!$L$2:$L$23</definedName>
    <definedName name="Tipos_DP">Tabla2[TIPOS DE PETICION]</definedName>
  </definedNames>
  <calcPr calcId="191028"/>
  <pivotCaches>
    <pivotCache cacheId="0" r:id="rId11"/>
    <pivotCache cacheId="1" r:id="rId12"/>
    <pivotCache cacheId="2" r:id="rId13"/>
    <pivotCache cacheId="3" r:id="rId14"/>
    <pivotCache cacheId="16"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o" name="Rango" connection="WorksheetConnection_BASE!$A$3:$R$416"/>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5" i="4" l="1"/>
  <c r="J105" i="4" s="1"/>
  <c r="I106" i="4"/>
  <c r="J106" i="4" s="1"/>
  <c r="I107" i="4"/>
  <c r="J107" i="4" s="1"/>
  <c r="I108" i="4"/>
  <c r="J108" i="4" s="1"/>
  <c r="I109" i="4"/>
  <c r="J109" i="4" s="1"/>
  <c r="I4" i="4"/>
  <c r="J4" i="4" s="1"/>
  <c r="I5" i="4"/>
  <c r="J5" i="4" s="1"/>
  <c r="I6" i="4"/>
  <c r="J6" i="4" s="1"/>
  <c r="I7" i="4"/>
  <c r="J7" i="4" s="1"/>
  <c r="I8" i="4"/>
  <c r="J8" i="4" s="1"/>
  <c r="I9" i="4"/>
  <c r="J9" i="4" s="1"/>
  <c r="I10" i="4"/>
  <c r="J10" i="4" s="1"/>
  <c r="I11" i="4"/>
  <c r="J11" i="4" s="1"/>
  <c r="I12" i="4"/>
  <c r="J12" i="4" s="1"/>
  <c r="I13" i="4"/>
  <c r="J13" i="4" s="1"/>
  <c r="I14" i="4"/>
  <c r="J14" i="4" s="1"/>
  <c r="I15" i="4"/>
  <c r="J15" i="4" s="1"/>
  <c r="I16" i="4"/>
  <c r="J16" i="4" s="1"/>
  <c r="I17" i="4"/>
  <c r="J17" i="4" s="1"/>
  <c r="I18" i="4"/>
  <c r="J18" i="4" s="1"/>
  <c r="I19" i="4"/>
  <c r="J19" i="4" s="1"/>
  <c r="I20" i="4"/>
  <c r="J20" i="4" s="1"/>
  <c r="I21" i="4"/>
  <c r="J21" i="4" s="1"/>
  <c r="I22" i="4"/>
  <c r="J22" i="4" s="1"/>
  <c r="I23" i="4"/>
  <c r="J23" i="4" s="1"/>
  <c r="I24" i="4"/>
  <c r="I25" i="4"/>
  <c r="J25" i="4" s="1"/>
  <c r="I26" i="4"/>
  <c r="J26" i="4" s="1"/>
  <c r="I27" i="4"/>
  <c r="J27" i="4" s="1"/>
  <c r="I28" i="4"/>
  <c r="J28" i="4" s="1"/>
  <c r="I29" i="4"/>
  <c r="J29" i="4" s="1"/>
  <c r="I30" i="4"/>
  <c r="J30" i="4" s="1"/>
  <c r="I31" i="4"/>
  <c r="J31" i="4" s="1"/>
  <c r="I32" i="4"/>
  <c r="J32" i="4" s="1"/>
  <c r="I33" i="4"/>
  <c r="J33" i="4" s="1"/>
  <c r="I34" i="4"/>
  <c r="J34" i="4" s="1"/>
  <c r="I35" i="4"/>
  <c r="J35" i="4" s="1"/>
  <c r="I36" i="4"/>
  <c r="J36" i="4" s="1"/>
  <c r="I37" i="4"/>
  <c r="J37" i="4" s="1"/>
  <c r="I38" i="4"/>
  <c r="J38" i="4" s="1"/>
  <c r="I39" i="4"/>
  <c r="J39" i="4" s="1"/>
  <c r="I40" i="4"/>
  <c r="J40" i="4" s="1"/>
  <c r="I41" i="4"/>
  <c r="J41" i="4" s="1"/>
  <c r="I42" i="4"/>
  <c r="J42" i="4" s="1"/>
  <c r="I43" i="4"/>
  <c r="J43" i="4" s="1"/>
  <c r="I44" i="4"/>
  <c r="J44" i="4" s="1"/>
  <c r="I45" i="4"/>
  <c r="J45" i="4" s="1"/>
  <c r="I46" i="4"/>
  <c r="J46" i="4" s="1"/>
  <c r="I47" i="4"/>
  <c r="J47" i="4" s="1"/>
  <c r="I48" i="4"/>
  <c r="J48" i="4" s="1"/>
  <c r="I49" i="4"/>
  <c r="J49" i="4" s="1"/>
  <c r="I50" i="4"/>
  <c r="J50" i="4" s="1"/>
  <c r="I51" i="4"/>
  <c r="J51" i="4" s="1"/>
  <c r="I52" i="4"/>
  <c r="J52" i="4" s="1"/>
  <c r="I53" i="4"/>
  <c r="J53" i="4" s="1"/>
  <c r="I54" i="4"/>
  <c r="J54" i="4" s="1"/>
  <c r="I55" i="4"/>
  <c r="I56" i="4"/>
  <c r="J56" i="4" s="1"/>
  <c r="I57" i="4"/>
  <c r="J57" i="4" s="1"/>
  <c r="I58" i="4"/>
  <c r="J58" i="4" s="1"/>
  <c r="I59" i="4"/>
  <c r="J59" i="4" s="1"/>
  <c r="I60" i="4"/>
  <c r="J60" i="4" s="1"/>
  <c r="I61" i="4"/>
  <c r="J61" i="4" s="1"/>
  <c r="I62" i="4"/>
  <c r="J62" i="4" s="1"/>
  <c r="I63" i="4"/>
  <c r="J63" i="4" s="1"/>
  <c r="I64" i="4"/>
  <c r="J64" i="4" s="1"/>
  <c r="I65" i="4"/>
  <c r="J65" i="4" s="1"/>
  <c r="I66" i="4"/>
  <c r="J66" i="4" s="1"/>
  <c r="I67" i="4"/>
  <c r="J67" i="4" s="1"/>
  <c r="I68" i="4"/>
  <c r="J68" i="4" s="1"/>
  <c r="I69" i="4"/>
  <c r="J69" i="4" s="1"/>
  <c r="I70" i="4"/>
  <c r="J70" i="4" s="1"/>
  <c r="I71" i="4"/>
  <c r="J71" i="4" s="1"/>
  <c r="I72" i="4"/>
  <c r="J72" i="4" s="1"/>
  <c r="I73" i="4"/>
  <c r="J73" i="4" s="1"/>
  <c r="I74" i="4"/>
  <c r="J74" i="4" s="1"/>
  <c r="I75" i="4"/>
  <c r="J75" i="4" s="1"/>
  <c r="I76" i="4"/>
  <c r="J76" i="4" s="1"/>
  <c r="I77" i="4"/>
  <c r="J77" i="4" s="1"/>
  <c r="I78" i="4"/>
  <c r="J78" i="4" s="1"/>
  <c r="I79" i="4"/>
  <c r="J79" i="4" s="1"/>
  <c r="I80" i="4"/>
  <c r="J80" i="4" s="1"/>
  <c r="I81" i="4"/>
  <c r="J81" i="4" s="1"/>
  <c r="I82" i="4"/>
  <c r="J82" i="4" s="1"/>
  <c r="I83" i="4"/>
  <c r="J83" i="4" s="1"/>
  <c r="I84" i="4"/>
  <c r="J84" i="4" s="1"/>
  <c r="I85" i="4"/>
  <c r="J85" i="4" s="1"/>
  <c r="I86" i="4"/>
  <c r="J86" i="4" s="1"/>
  <c r="I87" i="4"/>
  <c r="J87" i="4" s="1"/>
  <c r="I88" i="4"/>
  <c r="J88" i="4" s="1"/>
  <c r="I89" i="4"/>
  <c r="J89" i="4" s="1"/>
  <c r="I90" i="4"/>
  <c r="J90" i="4" s="1"/>
  <c r="I91" i="4"/>
  <c r="J91" i="4" s="1"/>
  <c r="I92" i="4"/>
  <c r="J92" i="4" s="1"/>
  <c r="I93" i="4"/>
  <c r="J93" i="4" s="1"/>
  <c r="I94" i="4"/>
  <c r="J94" i="4" s="1"/>
  <c r="I95" i="4"/>
  <c r="J95" i="4" s="1"/>
  <c r="I96" i="4"/>
  <c r="J96" i="4" s="1"/>
  <c r="I97" i="4"/>
  <c r="J97" i="4" s="1"/>
  <c r="I98" i="4"/>
  <c r="J98" i="4" s="1"/>
  <c r="I99" i="4"/>
  <c r="J99" i="4" s="1"/>
  <c r="I100" i="4"/>
  <c r="J100" i="4" s="1"/>
  <c r="I101" i="4"/>
  <c r="J101" i="4" s="1"/>
  <c r="I102" i="4"/>
  <c r="J102" i="4" s="1"/>
  <c r="I103" i="4"/>
  <c r="J103" i="4" s="1"/>
  <c r="I104" i="4"/>
  <c r="J104" i="4" s="1"/>
  <c r="I110" i="4"/>
  <c r="J110" i="4" s="1"/>
  <c r="I111" i="4"/>
  <c r="J111" i="4" s="1"/>
  <c r="I112" i="4"/>
  <c r="J112" i="4" s="1"/>
  <c r="I113" i="4"/>
  <c r="J113" i="4" s="1"/>
  <c r="I114" i="4"/>
  <c r="J114" i="4" s="1"/>
  <c r="I115" i="4"/>
  <c r="J115" i="4" s="1"/>
  <c r="I116" i="4"/>
  <c r="J116" i="4" s="1"/>
  <c r="I117" i="4"/>
  <c r="J117" i="4" s="1"/>
  <c r="I118" i="4"/>
  <c r="J118" i="4" s="1"/>
  <c r="I119" i="4"/>
  <c r="J119" i="4" s="1"/>
  <c r="I120" i="4"/>
  <c r="J120" i="4" s="1"/>
  <c r="I121" i="4"/>
  <c r="J121" i="4" s="1"/>
  <c r="I122" i="4"/>
  <c r="J122" i="4" s="1"/>
  <c r="I123" i="4"/>
  <c r="J123" i="4" s="1"/>
  <c r="I124" i="4"/>
  <c r="J124" i="4" s="1"/>
  <c r="I125" i="4"/>
  <c r="J125" i="4" s="1"/>
  <c r="I126" i="4"/>
  <c r="J126" i="4" s="1"/>
  <c r="I127" i="4"/>
  <c r="J127" i="4" s="1"/>
  <c r="I128" i="4"/>
  <c r="J128" i="4" s="1"/>
  <c r="I129" i="4"/>
  <c r="J129" i="4" s="1"/>
  <c r="I130" i="4"/>
  <c r="J130" i="4" s="1"/>
  <c r="I131" i="4"/>
  <c r="J131" i="4" s="1"/>
  <c r="I132" i="4"/>
  <c r="J132" i="4" s="1"/>
  <c r="I133" i="4"/>
  <c r="J133" i="4" s="1"/>
  <c r="I134" i="4"/>
  <c r="J134" i="4" s="1"/>
  <c r="I135" i="4"/>
  <c r="J135" i="4" s="1"/>
  <c r="I136" i="4"/>
  <c r="J136" i="4" s="1"/>
  <c r="I137" i="4"/>
  <c r="J137" i="4" s="1"/>
  <c r="I138" i="4"/>
  <c r="J138" i="4" s="1"/>
  <c r="I139" i="4"/>
  <c r="J139" i="4" s="1"/>
  <c r="I140" i="4"/>
  <c r="J140" i="4" s="1"/>
  <c r="I141" i="4"/>
  <c r="J141" i="4" s="1"/>
  <c r="I142" i="4"/>
  <c r="J142" i="4" s="1"/>
  <c r="I143" i="4"/>
  <c r="J143" i="4" s="1"/>
  <c r="I144" i="4"/>
  <c r="J144" i="4" s="1"/>
  <c r="I145" i="4"/>
  <c r="J145" i="4" s="1"/>
  <c r="I146" i="4"/>
  <c r="J146" i="4" s="1"/>
  <c r="I147" i="4"/>
  <c r="J147" i="4" s="1"/>
  <c r="I148" i="4"/>
  <c r="J148" i="4" s="1"/>
  <c r="I149" i="4"/>
  <c r="J149" i="4" s="1"/>
  <c r="I150" i="4"/>
  <c r="J150" i="4" s="1"/>
  <c r="I151" i="4"/>
  <c r="J151" i="4" s="1"/>
  <c r="I152" i="4"/>
  <c r="J152" i="4" s="1"/>
  <c r="I153" i="4"/>
  <c r="J153" i="4" s="1"/>
  <c r="I154" i="4"/>
  <c r="J154" i="4" s="1"/>
  <c r="I155" i="4"/>
  <c r="J155" i="4" s="1"/>
  <c r="I156" i="4"/>
  <c r="J156" i="4" s="1"/>
  <c r="I157" i="4"/>
  <c r="J157" i="4" s="1"/>
  <c r="I158" i="4"/>
  <c r="J158" i="4" s="1"/>
  <c r="I159" i="4"/>
  <c r="J159" i="4" s="1"/>
  <c r="I160" i="4"/>
  <c r="J160" i="4" s="1"/>
  <c r="I161" i="4"/>
  <c r="J161" i="4" s="1"/>
  <c r="I162" i="4"/>
  <c r="J162" i="4" s="1"/>
  <c r="I163" i="4"/>
  <c r="J163" i="4" s="1"/>
  <c r="I164" i="4"/>
  <c r="J164" i="4" s="1"/>
  <c r="I165" i="4"/>
  <c r="J165" i="4" s="1"/>
  <c r="I166" i="4"/>
  <c r="J166" i="4" s="1"/>
  <c r="I167" i="4"/>
  <c r="J167" i="4" s="1"/>
  <c r="I168" i="4"/>
  <c r="J168" i="4" s="1"/>
  <c r="I169" i="4"/>
  <c r="J169" i="4" s="1"/>
  <c r="I170" i="4"/>
  <c r="J170" i="4" s="1"/>
  <c r="I171" i="4"/>
  <c r="J171" i="4" s="1"/>
  <c r="I172" i="4"/>
  <c r="J172" i="4" s="1"/>
  <c r="I173" i="4"/>
  <c r="J173" i="4" s="1"/>
  <c r="I174" i="4"/>
  <c r="J174" i="4" s="1"/>
  <c r="I175" i="4"/>
  <c r="J175" i="4" s="1"/>
  <c r="I176" i="4"/>
  <c r="J176" i="4" s="1"/>
  <c r="I177" i="4"/>
  <c r="J177" i="4" s="1"/>
  <c r="I178" i="4"/>
  <c r="J178" i="4" s="1"/>
  <c r="I179" i="4"/>
  <c r="J179" i="4" s="1"/>
  <c r="I180" i="4"/>
  <c r="J180" i="4" s="1"/>
  <c r="I181" i="4"/>
  <c r="J181" i="4" s="1"/>
  <c r="I182" i="4"/>
  <c r="J182" i="4" s="1"/>
  <c r="I183" i="4"/>
  <c r="J183" i="4" s="1"/>
  <c r="I184" i="4"/>
  <c r="J184" i="4" s="1"/>
  <c r="I185" i="4"/>
  <c r="J185" i="4" s="1"/>
  <c r="I186" i="4"/>
  <c r="J186" i="4" s="1"/>
  <c r="I187" i="4"/>
  <c r="J187" i="4" s="1"/>
  <c r="I188" i="4"/>
  <c r="J188" i="4" s="1"/>
  <c r="I189" i="4"/>
  <c r="J189" i="4" s="1"/>
  <c r="I190" i="4"/>
  <c r="J190" i="4" s="1"/>
  <c r="I191" i="4"/>
  <c r="J191" i="4" s="1"/>
  <c r="I192" i="4"/>
  <c r="J192" i="4" s="1"/>
  <c r="I193" i="4"/>
  <c r="J193" i="4" s="1"/>
  <c r="I194" i="4"/>
  <c r="J194" i="4" s="1"/>
  <c r="I195" i="4"/>
  <c r="J195" i="4" s="1"/>
  <c r="I196" i="4"/>
  <c r="J196" i="4" s="1"/>
  <c r="I197" i="4"/>
  <c r="J197" i="4" s="1"/>
  <c r="I198" i="4"/>
  <c r="J198" i="4" s="1"/>
  <c r="I199" i="4"/>
  <c r="J199" i="4" s="1"/>
  <c r="I200" i="4"/>
  <c r="J200" i="4" s="1"/>
  <c r="I201" i="4"/>
  <c r="J201" i="4" s="1"/>
  <c r="I202" i="4"/>
  <c r="J202" i="4" s="1"/>
  <c r="I203" i="4"/>
  <c r="J203" i="4" s="1"/>
  <c r="I204" i="4"/>
  <c r="J204" i="4" s="1"/>
  <c r="I205" i="4"/>
  <c r="J205" i="4" s="1"/>
  <c r="I206" i="4"/>
  <c r="J206" i="4" s="1"/>
  <c r="I207" i="4"/>
  <c r="J207" i="4" s="1"/>
  <c r="I208" i="4"/>
  <c r="J208" i="4" s="1"/>
  <c r="I209" i="4"/>
  <c r="J209" i="4" s="1"/>
  <c r="I210" i="4"/>
  <c r="J210" i="4" s="1"/>
  <c r="I211" i="4"/>
  <c r="J211" i="4" s="1"/>
  <c r="I212" i="4"/>
  <c r="J212" i="4" s="1"/>
  <c r="I213" i="4"/>
  <c r="J213" i="4" s="1"/>
  <c r="I214" i="4"/>
  <c r="J214" i="4" s="1"/>
  <c r="I215" i="4"/>
  <c r="J215" i="4" s="1"/>
  <c r="I216" i="4"/>
  <c r="J216" i="4" s="1"/>
  <c r="I217" i="4"/>
  <c r="J217" i="4" s="1"/>
  <c r="I218" i="4"/>
  <c r="J218" i="4" s="1"/>
  <c r="I219" i="4"/>
  <c r="J219" i="4" s="1"/>
  <c r="I220" i="4"/>
  <c r="J220" i="4" s="1"/>
  <c r="I221" i="4"/>
  <c r="J221" i="4" s="1"/>
  <c r="I222" i="4"/>
  <c r="J222" i="4" s="1"/>
  <c r="I223" i="4"/>
  <c r="J223" i="4" s="1"/>
  <c r="I224" i="4"/>
  <c r="J224" i="4" s="1"/>
  <c r="I225" i="4"/>
  <c r="J225" i="4" s="1"/>
  <c r="I226" i="4"/>
  <c r="J226" i="4" s="1"/>
  <c r="I227" i="4"/>
  <c r="J227" i="4" s="1"/>
  <c r="I228" i="4"/>
  <c r="J228" i="4" s="1"/>
  <c r="I229" i="4"/>
  <c r="J229" i="4" s="1"/>
  <c r="I230" i="4"/>
  <c r="J230" i="4" s="1"/>
  <c r="I231" i="4"/>
  <c r="J231" i="4" s="1"/>
  <c r="I232" i="4"/>
  <c r="J232" i="4" s="1"/>
  <c r="I233" i="4"/>
  <c r="J233" i="4" s="1"/>
  <c r="I234" i="4"/>
  <c r="J234" i="4" s="1"/>
  <c r="I235" i="4"/>
  <c r="J235" i="4" s="1"/>
  <c r="I236" i="4"/>
  <c r="J236" i="4" s="1"/>
  <c r="I237" i="4"/>
  <c r="J237" i="4" s="1"/>
  <c r="I238" i="4"/>
  <c r="J238" i="4" s="1"/>
  <c r="I239" i="4"/>
  <c r="J239" i="4" s="1"/>
  <c r="I240" i="4"/>
  <c r="J240" i="4" s="1"/>
  <c r="I241" i="4"/>
  <c r="J241" i="4" s="1"/>
  <c r="I242" i="4"/>
  <c r="J242" i="4" s="1"/>
  <c r="I243" i="4"/>
  <c r="J243" i="4" s="1"/>
  <c r="I244" i="4"/>
  <c r="J244" i="4" s="1"/>
  <c r="I245" i="4"/>
  <c r="J245" i="4" s="1"/>
  <c r="I246" i="4"/>
  <c r="J246" i="4" s="1"/>
  <c r="I247" i="4"/>
  <c r="J247" i="4" s="1"/>
  <c r="I248" i="4"/>
  <c r="J248" i="4" s="1"/>
  <c r="I249" i="4"/>
  <c r="J249" i="4" s="1"/>
  <c r="I250" i="4"/>
  <c r="J250" i="4" s="1"/>
  <c r="I251" i="4"/>
  <c r="J251" i="4" s="1"/>
  <c r="I252" i="4"/>
  <c r="J252" i="4" s="1"/>
  <c r="I253" i="4"/>
  <c r="J253" i="4" s="1"/>
  <c r="I254" i="4"/>
  <c r="J254" i="4" s="1"/>
  <c r="I255" i="4"/>
  <c r="J255" i="4" s="1"/>
  <c r="I256" i="4"/>
  <c r="J256" i="4" s="1"/>
  <c r="I257" i="4"/>
  <c r="J257" i="4" s="1"/>
  <c r="I258" i="4"/>
  <c r="J258" i="4" s="1"/>
  <c r="I259" i="4"/>
  <c r="J259" i="4" s="1"/>
  <c r="I260" i="4"/>
  <c r="J260" i="4" s="1"/>
  <c r="I261" i="4"/>
  <c r="J261" i="4" s="1"/>
  <c r="I262" i="4"/>
  <c r="J262" i="4" s="1"/>
  <c r="I263" i="4"/>
  <c r="J263" i="4" s="1"/>
  <c r="I264" i="4"/>
  <c r="J264" i="4" s="1"/>
  <c r="I265" i="4"/>
  <c r="J265" i="4" s="1"/>
  <c r="I266" i="4"/>
  <c r="J266" i="4" s="1"/>
  <c r="I267" i="4"/>
  <c r="J267" i="4" s="1"/>
  <c r="I268" i="4"/>
  <c r="J268" i="4" s="1"/>
  <c r="I269" i="4"/>
  <c r="J269" i="4" s="1"/>
  <c r="I270" i="4"/>
  <c r="J270" i="4" s="1"/>
  <c r="I271" i="4"/>
  <c r="J271" i="4" s="1"/>
  <c r="I272" i="4"/>
  <c r="J272" i="4" s="1"/>
  <c r="I273" i="4"/>
  <c r="J273" i="4" s="1"/>
  <c r="I274" i="4"/>
  <c r="J274" i="4" s="1"/>
  <c r="I275" i="4"/>
  <c r="J275" i="4" s="1"/>
  <c r="I276" i="4"/>
  <c r="J276" i="4" s="1"/>
  <c r="I277" i="4"/>
  <c r="J277" i="4" s="1"/>
  <c r="I278" i="4"/>
  <c r="J278" i="4" s="1"/>
  <c r="I279" i="4"/>
  <c r="J279" i="4" s="1"/>
  <c r="I280" i="4"/>
  <c r="J280" i="4" s="1"/>
  <c r="I281" i="4"/>
  <c r="J281" i="4" s="1"/>
  <c r="I282" i="4"/>
  <c r="J282" i="4" s="1"/>
  <c r="I283" i="4"/>
  <c r="J283" i="4" s="1"/>
  <c r="I284" i="4"/>
  <c r="J284" i="4" s="1"/>
  <c r="I285" i="4"/>
  <c r="J285" i="4" s="1"/>
  <c r="I286" i="4"/>
  <c r="J286" i="4" s="1"/>
  <c r="I287" i="4"/>
  <c r="J287" i="4" s="1"/>
  <c r="I288" i="4"/>
  <c r="J288" i="4" s="1"/>
  <c r="I289" i="4"/>
  <c r="J289" i="4" s="1"/>
  <c r="I290" i="4"/>
  <c r="J290" i="4" s="1"/>
  <c r="I291" i="4"/>
  <c r="J291" i="4" s="1"/>
  <c r="I292" i="4"/>
  <c r="J292" i="4" s="1"/>
  <c r="I293" i="4"/>
  <c r="J293" i="4" s="1"/>
  <c r="I294" i="4"/>
  <c r="J294" i="4" s="1"/>
  <c r="I295" i="4"/>
  <c r="J295" i="4" s="1"/>
  <c r="I296" i="4"/>
  <c r="J296" i="4" s="1"/>
  <c r="I297" i="4"/>
  <c r="J297" i="4" s="1"/>
  <c r="I298" i="4"/>
  <c r="J298" i="4" s="1"/>
  <c r="I299" i="4"/>
  <c r="J299" i="4" s="1"/>
  <c r="I300" i="4"/>
  <c r="J300" i="4" s="1"/>
  <c r="I301" i="4"/>
  <c r="J301" i="4" s="1"/>
  <c r="I302" i="4"/>
  <c r="J302" i="4" s="1"/>
  <c r="I303" i="4"/>
  <c r="J303" i="4" s="1"/>
  <c r="I304" i="4"/>
  <c r="J304" i="4" s="1"/>
  <c r="I305" i="4"/>
  <c r="J305" i="4" s="1"/>
  <c r="I306" i="4"/>
  <c r="J306" i="4" s="1"/>
  <c r="I307" i="4"/>
  <c r="J307" i="4" s="1"/>
  <c r="I308" i="4"/>
  <c r="J308" i="4" s="1"/>
  <c r="I309" i="4"/>
  <c r="J309" i="4" s="1"/>
  <c r="I310" i="4"/>
  <c r="J310" i="4" s="1"/>
  <c r="I311" i="4"/>
  <c r="J311" i="4" s="1"/>
  <c r="I312" i="4"/>
  <c r="J312" i="4" s="1"/>
  <c r="I313" i="4"/>
  <c r="J313" i="4" s="1"/>
  <c r="I314" i="4"/>
  <c r="J314" i="4" s="1"/>
  <c r="I315" i="4"/>
  <c r="J315" i="4" s="1"/>
  <c r="I316" i="4"/>
  <c r="J316" i="4" s="1"/>
  <c r="I317" i="4"/>
  <c r="J317" i="4" s="1"/>
  <c r="I318" i="4"/>
  <c r="J318" i="4" s="1"/>
  <c r="I319" i="4"/>
  <c r="J319" i="4" s="1"/>
  <c r="I320" i="4"/>
  <c r="J320" i="4" s="1"/>
  <c r="I321" i="4"/>
  <c r="J321" i="4" s="1"/>
  <c r="I322" i="4"/>
  <c r="J322" i="4" s="1"/>
  <c r="I323" i="4"/>
  <c r="J323" i="4" s="1"/>
  <c r="I324" i="4"/>
  <c r="J324" i="4" s="1"/>
  <c r="I325" i="4"/>
  <c r="J325" i="4" s="1"/>
  <c r="I326" i="4"/>
  <c r="J326" i="4" s="1"/>
  <c r="I327" i="4"/>
  <c r="J327" i="4" s="1"/>
  <c r="I328" i="4"/>
  <c r="J328" i="4" s="1"/>
  <c r="I329" i="4"/>
  <c r="J329" i="4" s="1"/>
  <c r="I330" i="4"/>
  <c r="J330" i="4" s="1"/>
  <c r="I331" i="4"/>
  <c r="J331" i="4" s="1"/>
  <c r="I332" i="4"/>
  <c r="J332" i="4" s="1"/>
  <c r="I333" i="4"/>
  <c r="J333" i="4" s="1"/>
  <c r="I334" i="4"/>
  <c r="J334" i="4" s="1"/>
  <c r="I335" i="4"/>
  <c r="J335" i="4" s="1"/>
  <c r="I336" i="4"/>
  <c r="J336" i="4" s="1"/>
  <c r="I337" i="4"/>
  <c r="J337" i="4" s="1"/>
  <c r="I338" i="4"/>
  <c r="J338" i="4" s="1"/>
  <c r="I339" i="4"/>
  <c r="J339" i="4" s="1"/>
  <c r="I340" i="4"/>
  <c r="J340" i="4" s="1"/>
  <c r="I341" i="4"/>
  <c r="J341" i="4" s="1"/>
  <c r="I342" i="4"/>
  <c r="J342" i="4" s="1"/>
  <c r="I343" i="4"/>
  <c r="J343" i="4" s="1"/>
  <c r="I344" i="4"/>
  <c r="J344" i="4" s="1"/>
  <c r="I345" i="4"/>
  <c r="J345" i="4" s="1"/>
  <c r="I346" i="4"/>
  <c r="J346" i="4" s="1"/>
  <c r="I347" i="4"/>
  <c r="J347" i="4" s="1"/>
  <c r="I348" i="4"/>
  <c r="J348" i="4" s="1"/>
  <c r="I349" i="4"/>
  <c r="J349" i="4" s="1"/>
  <c r="I350" i="4"/>
  <c r="J350" i="4" s="1"/>
  <c r="I351" i="4"/>
  <c r="J351" i="4" s="1"/>
  <c r="I352" i="4"/>
  <c r="J352" i="4" s="1"/>
  <c r="I353" i="4"/>
  <c r="J353" i="4" s="1"/>
  <c r="I354" i="4"/>
  <c r="J354" i="4" s="1"/>
  <c r="I355" i="4"/>
  <c r="J355" i="4" s="1"/>
  <c r="I356" i="4"/>
  <c r="J356" i="4" s="1"/>
  <c r="I357" i="4"/>
  <c r="J357" i="4" s="1"/>
  <c r="I358" i="4"/>
  <c r="J358" i="4" s="1"/>
  <c r="I359" i="4"/>
  <c r="J359" i="4" s="1"/>
  <c r="I360" i="4"/>
  <c r="J360" i="4" s="1"/>
  <c r="I361" i="4"/>
  <c r="J361" i="4" s="1"/>
  <c r="I362" i="4"/>
  <c r="J362" i="4" s="1"/>
  <c r="I363" i="4"/>
  <c r="J363" i="4" s="1"/>
  <c r="I364" i="4"/>
  <c r="J364" i="4" s="1"/>
  <c r="I365" i="4"/>
  <c r="J365" i="4" s="1"/>
  <c r="I366" i="4"/>
  <c r="J366" i="4" s="1"/>
  <c r="I367" i="4"/>
  <c r="J367" i="4" s="1"/>
  <c r="I368" i="4"/>
  <c r="J368" i="4" s="1"/>
  <c r="I369" i="4"/>
  <c r="J369" i="4" s="1"/>
  <c r="I370" i="4"/>
  <c r="J370" i="4" s="1"/>
  <c r="I371" i="4"/>
  <c r="J371" i="4" s="1"/>
  <c r="I372" i="4"/>
  <c r="J372" i="4" s="1"/>
  <c r="I373" i="4"/>
  <c r="J373" i="4" s="1"/>
  <c r="I374" i="4"/>
  <c r="J374" i="4" s="1"/>
  <c r="I375" i="4"/>
  <c r="J375" i="4" s="1"/>
  <c r="I376" i="4"/>
  <c r="J376" i="4" s="1"/>
  <c r="I377" i="4"/>
  <c r="J377" i="4" s="1"/>
  <c r="I378" i="4"/>
  <c r="J378" i="4" s="1"/>
  <c r="I379" i="4"/>
  <c r="J379" i="4" s="1"/>
  <c r="I380" i="4"/>
  <c r="J380" i="4" s="1"/>
  <c r="I381" i="4"/>
  <c r="J381" i="4" s="1"/>
  <c r="I382" i="4"/>
  <c r="J382" i="4" s="1"/>
  <c r="I383" i="4"/>
  <c r="J383" i="4" s="1"/>
  <c r="I384" i="4"/>
  <c r="J384" i="4" s="1"/>
  <c r="I385" i="4"/>
  <c r="J385" i="4" s="1"/>
  <c r="I386" i="4"/>
  <c r="J386" i="4" s="1"/>
  <c r="I387" i="4"/>
  <c r="J387" i="4" s="1"/>
  <c r="I388" i="4"/>
  <c r="J388" i="4" s="1"/>
  <c r="I389" i="4"/>
  <c r="J389" i="4" s="1"/>
  <c r="I390" i="4"/>
  <c r="J390" i="4" s="1"/>
  <c r="I391" i="4"/>
  <c r="J391" i="4" s="1"/>
  <c r="I392" i="4"/>
  <c r="J392" i="4" s="1"/>
  <c r="I393" i="4"/>
  <c r="J393" i="4" s="1"/>
  <c r="I394" i="4"/>
  <c r="J394" i="4" s="1"/>
  <c r="J24" i="4"/>
  <c r="J55" i="4"/>
  <c r="B3" i="6" l="1"/>
  <c r="D1" i="4"/>
  <c r="N3" i="3"/>
  <c r="N4" i="3" s="1"/>
  <c r="N5" i="3" s="1"/>
  <c r="N6" i="3" s="1"/>
  <c r="N7" i="3" s="1"/>
  <c r="N8" i="3" s="1"/>
  <c r="N9" i="3" s="1"/>
  <c r="N10" i="3" s="1"/>
  <c r="N11" i="3" s="1"/>
  <c r="N12" i="3" s="1"/>
  <c r="N13" i="3" s="1"/>
  <c r="N14" i="3" s="1"/>
  <c r="N15" i="3" s="1"/>
  <c r="N16" i="3" s="1"/>
  <c r="N17" i="3" s="1"/>
  <c r="N18" i="3" s="1"/>
  <c r="N19" i="3" s="1"/>
  <c r="N20" i="3" s="1"/>
  <c r="N21" i="3" s="1"/>
  <c r="N22" i="3" s="1"/>
  <c r="N23" i="3" s="1"/>
  <c r="N24" i="3" s="1"/>
  <c r="N25" i="3" s="1"/>
  <c r="N26" i="3" s="1"/>
  <c r="N27" i="3" s="1"/>
  <c r="N28" i="3" s="1"/>
  <c r="N29" i="3" s="1"/>
  <c r="N30" i="3" s="1"/>
  <c r="N31" i="3" s="1"/>
  <c r="N32" i="3" s="1"/>
  <c r="N33" i="3" s="1"/>
  <c r="N34" i="3" s="1"/>
  <c r="N35" i="3" s="1"/>
  <c r="N36" i="3" s="1"/>
  <c r="N37" i="3" s="1"/>
  <c r="N38" i="3" s="1"/>
  <c r="N39" i="3" s="1"/>
  <c r="N40" i="3" s="1"/>
  <c r="N41" i="3" s="1"/>
  <c r="N42" i="3" s="1"/>
  <c r="N43" i="3" s="1"/>
  <c r="N44" i="3" s="1"/>
  <c r="N45" i="3" s="1"/>
  <c r="N46" i="3" s="1"/>
  <c r="N47" i="3" s="1"/>
  <c r="N48" i="3" s="1"/>
  <c r="N49" i="3" s="1"/>
  <c r="N50" i="3" s="1"/>
  <c r="N51" i="3" s="1"/>
  <c r="N52" i="3" s="1"/>
  <c r="N53" i="3" s="1"/>
  <c r="N54" i="3" s="1"/>
  <c r="N55" i="3" s="1"/>
  <c r="N56" i="3" s="1"/>
  <c r="N57" i="3" s="1"/>
  <c r="N58" i="3" s="1"/>
  <c r="N59" i="3" s="1"/>
  <c r="N60" i="3" s="1"/>
  <c r="N61" i="3" s="1"/>
  <c r="N62" i="3" s="1"/>
  <c r="N63" i="3" s="1"/>
  <c r="N64" i="3" s="1"/>
  <c r="N65" i="3" s="1"/>
  <c r="N66" i="3" s="1"/>
  <c r="N67" i="3" s="1"/>
  <c r="N68" i="3" s="1"/>
  <c r="N69" i="3" s="1"/>
  <c r="N70" i="3" s="1"/>
  <c r="N71" i="3" s="1"/>
  <c r="N72" i="3" s="1"/>
  <c r="N73" i="3" s="1"/>
  <c r="N74" i="3" s="1"/>
  <c r="N75" i="3" s="1"/>
  <c r="N76" i="3" s="1"/>
  <c r="N77" i="3" s="1"/>
  <c r="N78" i="3" s="1"/>
  <c r="N79" i="3" s="1"/>
  <c r="N80" i="3" s="1"/>
  <c r="N81" i="3" s="1"/>
  <c r="N82" i="3" s="1"/>
  <c r="N83" i="3" s="1"/>
  <c r="N84" i="3" s="1"/>
  <c r="N85" i="3" s="1"/>
  <c r="N86" i="3" s="1"/>
  <c r="N87" i="3" s="1"/>
  <c r="N88" i="3" s="1"/>
  <c r="N89" i="3" s="1"/>
  <c r="N90" i="3" s="1"/>
  <c r="N91" i="3" s="1"/>
  <c r="N92" i="3" s="1"/>
  <c r="N93" i="3" s="1"/>
  <c r="N94" i="3" s="1"/>
  <c r="N95" i="3" s="1"/>
  <c r="N96" i="3" s="1"/>
  <c r="N97" i="3" s="1"/>
  <c r="N98" i="3" s="1"/>
  <c r="N99" i="3" s="1"/>
  <c r="N100" i="3" s="1"/>
  <c r="N101" i="3" s="1"/>
  <c r="N102" i="3" s="1"/>
  <c r="N103" i="3" s="1"/>
  <c r="N104" i="3" s="1"/>
  <c r="N105" i="3" s="1"/>
  <c r="N106" i="3" s="1"/>
  <c r="N107" i="3" s="1"/>
  <c r="N108" i="3" s="1"/>
  <c r="N109" i="3" s="1"/>
  <c r="N110" i="3" s="1"/>
  <c r="N111" i="3" s="1"/>
  <c r="N112" i="3" s="1"/>
  <c r="N113" i="3" s="1"/>
  <c r="N114" i="3" s="1"/>
  <c r="N115" i="3" s="1"/>
  <c r="N116" i="3" s="1"/>
  <c r="N117" i="3" s="1"/>
  <c r="N118" i="3" s="1"/>
  <c r="N119" i="3" s="1"/>
  <c r="N120" i="3" s="1"/>
  <c r="N121" i="3" s="1"/>
  <c r="N122" i="3" s="1"/>
  <c r="N123" i="3" s="1"/>
  <c r="N124" i="3" s="1"/>
  <c r="N125" i="3" s="1"/>
  <c r="N126" i="3" s="1"/>
  <c r="N127" i="3" s="1"/>
  <c r="N128" i="3" s="1"/>
  <c r="N129" i="3" s="1"/>
  <c r="N130" i="3" s="1"/>
  <c r="N131" i="3" s="1"/>
  <c r="N132" i="3" s="1"/>
  <c r="N133" i="3" s="1"/>
  <c r="N134" i="3" s="1"/>
  <c r="N135" i="3" s="1"/>
  <c r="N136" i="3" s="1"/>
  <c r="N137" i="3" s="1"/>
  <c r="N138" i="3" s="1"/>
  <c r="N139" i="3" s="1"/>
  <c r="N140" i="3" s="1"/>
  <c r="N141" i="3" s="1"/>
  <c r="N142" i="3" s="1"/>
  <c r="N143" i="3" s="1"/>
  <c r="N144" i="3" s="1"/>
  <c r="N145" i="3" s="1"/>
  <c r="N146" i="3" s="1"/>
  <c r="N147" i="3" s="1"/>
  <c r="N148" i="3" s="1"/>
  <c r="N149" i="3" s="1"/>
  <c r="N150" i="3" s="1"/>
  <c r="N151" i="3" s="1"/>
  <c r="N152" i="3" s="1"/>
  <c r="N153" i="3" s="1"/>
  <c r="N154" i="3" s="1"/>
  <c r="N155" i="3" s="1"/>
  <c r="N156" i="3" s="1"/>
  <c r="N157" i="3" s="1"/>
  <c r="N158" i="3" s="1"/>
  <c r="N159" i="3" s="1"/>
  <c r="N160" i="3" s="1"/>
  <c r="N161" i="3" s="1"/>
  <c r="N162" i="3" s="1"/>
  <c r="N163" i="3" s="1"/>
  <c r="N164" i="3" s="1"/>
  <c r="N165" i="3" s="1"/>
  <c r="N166" i="3" s="1"/>
  <c r="N167" i="3" s="1"/>
  <c r="N168" i="3" s="1"/>
  <c r="N169" i="3" s="1"/>
  <c r="N170" i="3" s="1"/>
  <c r="N171" i="3" s="1"/>
  <c r="N172" i="3" s="1"/>
  <c r="N173" i="3" s="1"/>
  <c r="N174" i="3" s="1"/>
  <c r="N175" i="3" s="1"/>
  <c r="N176" i="3" s="1"/>
  <c r="N177" i="3" s="1"/>
  <c r="N178" i="3" s="1"/>
  <c r="N179" i="3" s="1"/>
  <c r="N180" i="3" s="1"/>
  <c r="N181" i="3" s="1"/>
  <c r="N182" i="3" s="1"/>
  <c r="N183" i="3" s="1"/>
  <c r="N184" i="3" s="1"/>
  <c r="N185" i="3" s="1"/>
  <c r="N186" i="3" s="1"/>
  <c r="N187" i="3" s="1"/>
  <c r="N188" i="3" s="1"/>
  <c r="N189" i="3" s="1"/>
  <c r="N190" i="3" s="1"/>
  <c r="N191" i="3" s="1"/>
  <c r="N192" i="3" s="1"/>
  <c r="N193" i="3" s="1"/>
  <c r="N194" i="3" s="1"/>
  <c r="N195" i="3" s="1"/>
  <c r="N196" i="3" s="1"/>
  <c r="N197" i="3" s="1"/>
  <c r="N198" i="3" s="1"/>
  <c r="N199" i="3" s="1"/>
  <c r="N200" i="3" s="1"/>
  <c r="N201" i="3" s="1"/>
  <c r="N202" i="3" s="1"/>
  <c r="N203" i="3" s="1"/>
  <c r="N204" i="3" s="1"/>
  <c r="N205" i="3" s="1"/>
  <c r="N206" i="3" s="1"/>
  <c r="N207" i="3" s="1"/>
  <c r="N208" i="3" s="1"/>
  <c r="N209" i="3" s="1"/>
  <c r="N210" i="3" s="1"/>
  <c r="N211" i="3" s="1"/>
  <c r="N212" i="3" s="1"/>
  <c r="N213" i="3" s="1"/>
  <c r="N214" i="3" s="1"/>
  <c r="N215" i="3" s="1"/>
  <c r="N216" i="3" s="1"/>
  <c r="N217" i="3" s="1"/>
  <c r="N218" i="3" s="1"/>
  <c r="N219" i="3" s="1"/>
  <c r="N220" i="3" s="1"/>
  <c r="N221" i="3" s="1"/>
  <c r="N222" i="3" s="1"/>
  <c r="N223" i="3" s="1"/>
  <c r="N224" i="3" s="1"/>
  <c r="N225" i="3" s="1"/>
  <c r="N226" i="3" s="1"/>
  <c r="N227" i="3" s="1"/>
  <c r="N228" i="3" s="1"/>
  <c r="N229" i="3" s="1"/>
  <c r="N230" i="3" s="1"/>
  <c r="N231" i="3" s="1"/>
  <c r="N232" i="3" s="1"/>
  <c r="N233" i="3" s="1"/>
  <c r="N234" i="3" s="1"/>
  <c r="N235" i="3" s="1"/>
  <c r="N236" i="3" s="1"/>
  <c r="N237" i="3" s="1"/>
  <c r="N238" i="3" s="1"/>
  <c r="N239" i="3" s="1"/>
  <c r="N240" i="3" s="1"/>
  <c r="N241" i="3" s="1"/>
  <c r="N242" i="3" s="1"/>
  <c r="N243" i="3" s="1"/>
  <c r="N244" i="3" s="1"/>
  <c r="N245" i="3" s="1"/>
  <c r="N246" i="3" s="1"/>
  <c r="N247" i="3" s="1"/>
  <c r="N248" i="3" s="1"/>
  <c r="N249" i="3" s="1"/>
  <c r="N250" i="3" s="1"/>
  <c r="N251" i="3" s="1"/>
  <c r="N252" i="3" s="1"/>
  <c r="N253" i="3" s="1"/>
  <c r="N254" i="3" s="1"/>
  <c r="N255" i="3" s="1"/>
  <c r="N256" i="3" s="1"/>
  <c r="N257" i="3" s="1"/>
  <c r="N258" i="3" s="1"/>
  <c r="N259" i="3" s="1"/>
  <c r="N260" i="3" s="1"/>
  <c r="N261" i="3" s="1"/>
  <c r="N262" i="3" s="1"/>
  <c r="N263" i="3" s="1"/>
  <c r="N264" i="3" s="1"/>
  <c r="N265" i="3" s="1"/>
  <c r="N266" i="3" s="1"/>
  <c r="N267" i="3" s="1"/>
  <c r="N268" i="3" s="1"/>
  <c r="N269" i="3" s="1"/>
  <c r="N270" i="3" s="1"/>
  <c r="N271" i="3" s="1"/>
  <c r="N272" i="3" s="1"/>
  <c r="N273" i="3" s="1"/>
  <c r="N274" i="3" s="1"/>
  <c r="N275" i="3" s="1"/>
  <c r="N276" i="3" s="1"/>
  <c r="N277" i="3" s="1"/>
  <c r="N278" i="3" s="1"/>
  <c r="N279" i="3" s="1"/>
  <c r="N280" i="3" s="1"/>
  <c r="N281" i="3" s="1"/>
  <c r="N282" i="3" s="1"/>
  <c r="N283" i="3" s="1"/>
  <c r="N284" i="3" s="1"/>
  <c r="N285" i="3" s="1"/>
  <c r="N286" i="3" s="1"/>
  <c r="N287" i="3" s="1"/>
  <c r="N288" i="3" s="1"/>
  <c r="N289" i="3" s="1"/>
  <c r="N290" i="3" s="1"/>
  <c r="N291" i="3" s="1"/>
  <c r="N292" i="3" s="1"/>
  <c r="N293" i="3" s="1"/>
  <c r="N294" i="3" s="1"/>
  <c r="N295" i="3" s="1"/>
  <c r="N296" i="3" s="1"/>
  <c r="N297" i="3" s="1"/>
  <c r="N298" i="3" s="1"/>
  <c r="N299" i="3" s="1"/>
  <c r="N300" i="3" s="1"/>
  <c r="N301" i="3" s="1"/>
  <c r="N302" i="3" s="1"/>
  <c r="N303" i="3" s="1"/>
  <c r="N304" i="3" s="1"/>
  <c r="N305" i="3" s="1"/>
  <c r="N306" i="3" s="1"/>
  <c r="N307" i="3" s="1"/>
  <c r="N308" i="3" s="1"/>
  <c r="N309" i="3" s="1"/>
  <c r="N310" i="3" s="1"/>
  <c r="N311" i="3" s="1"/>
  <c r="N312" i="3" s="1"/>
  <c r="N313" i="3" s="1"/>
  <c r="N314" i="3" s="1"/>
  <c r="N315" i="3" s="1"/>
  <c r="N316" i="3" s="1"/>
  <c r="N317" i="3" s="1"/>
  <c r="N318" i="3" s="1"/>
  <c r="N319" i="3" s="1"/>
  <c r="N320" i="3" s="1"/>
  <c r="N321" i="3" s="1"/>
  <c r="N322" i="3" s="1"/>
  <c r="N323" i="3" s="1"/>
  <c r="N324" i="3" s="1"/>
  <c r="N325" i="3" s="1"/>
  <c r="N326" i="3" s="1"/>
  <c r="N327" i="3" s="1"/>
  <c r="N328" i="3" s="1"/>
  <c r="N329" i="3" s="1"/>
  <c r="N330" i="3" s="1"/>
  <c r="N331" i="3" s="1"/>
  <c r="N332" i="3" s="1"/>
  <c r="N333" i="3" s="1"/>
  <c r="N334" i="3" s="1"/>
  <c r="N335" i="3" s="1"/>
  <c r="N336" i="3" s="1"/>
  <c r="N337" i="3" s="1"/>
  <c r="N338" i="3" s="1"/>
  <c r="N339" i="3" s="1"/>
  <c r="N340" i="3" s="1"/>
  <c r="N341" i="3" s="1"/>
  <c r="N342" i="3" s="1"/>
  <c r="N343" i="3" s="1"/>
  <c r="N344" i="3" s="1"/>
  <c r="N345" i="3" s="1"/>
  <c r="N346" i="3" s="1"/>
  <c r="N347" i="3" s="1"/>
  <c r="N348" i="3" s="1"/>
  <c r="N349" i="3" s="1"/>
  <c r="N350" i="3" s="1"/>
  <c r="N351" i="3" s="1"/>
  <c r="N352" i="3" s="1"/>
  <c r="N353" i="3" s="1"/>
  <c r="N354" i="3" s="1"/>
  <c r="N355" i="3" s="1"/>
  <c r="N356" i="3" s="1"/>
  <c r="N357" i="3" s="1"/>
  <c r="N358" i="3" s="1"/>
  <c r="N359" i="3" s="1"/>
  <c r="N360" i="3" s="1"/>
  <c r="N361" i="3" s="1"/>
  <c r="N362" i="3" s="1"/>
  <c r="N363" i="3" s="1"/>
  <c r="N364" i="3" s="1"/>
  <c r="N365" i="3" s="1"/>
  <c r="N366" i="3" s="1"/>
  <c r="N367" i="3" s="1"/>
  <c r="N368" i="3" s="1"/>
  <c r="N369" i="3" s="1"/>
  <c r="N370" i="3" s="1"/>
  <c r="N371" i="3" s="1"/>
  <c r="N372" i="3" s="1"/>
  <c r="N373" i="3" s="1"/>
  <c r="N374" i="3" s="1"/>
  <c r="N375" i="3" s="1"/>
  <c r="N376" i="3" s="1"/>
  <c r="N377" i="3" s="1"/>
  <c r="N378" i="3" s="1"/>
  <c r="N379" i="3" s="1"/>
  <c r="N380" i="3" s="1"/>
  <c r="N381" i="3" s="1"/>
  <c r="N382" i="3" s="1"/>
  <c r="N383" i="3" s="1"/>
  <c r="N384" i="3" s="1"/>
  <c r="N385" i="3" s="1"/>
  <c r="N386" i="3" s="1"/>
  <c r="N387" i="3" s="1"/>
  <c r="N388" i="3" s="1"/>
  <c r="N389" i="3" s="1"/>
  <c r="N390" i="3" s="1"/>
  <c r="N391" i="3" s="1"/>
  <c r="N392" i="3" s="1"/>
  <c r="N393" i="3" s="1"/>
  <c r="N394" i="3" s="1"/>
  <c r="N395" i="3" s="1"/>
  <c r="N396" i="3" s="1"/>
  <c r="N397" i="3" s="1"/>
  <c r="N398" i="3" s="1"/>
  <c r="N399" i="3" s="1"/>
  <c r="N400" i="3" s="1"/>
  <c r="N401" i="3" s="1"/>
  <c r="N402" i="3" s="1"/>
  <c r="N403" i="3" s="1"/>
  <c r="N404" i="3" s="1"/>
  <c r="N405" i="3" s="1"/>
  <c r="N406" i="3" s="1"/>
  <c r="N407" i="3" s="1"/>
  <c r="N408" i="3" s="1"/>
  <c r="N409" i="3" s="1"/>
  <c r="N410" i="3" s="1"/>
  <c r="N411" i="3" s="1"/>
  <c r="N412" i="3" s="1"/>
  <c r="N413" i="3" s="1"/>
  <c r="N414" i="3" s="1"/>
  <c r="N415" i="3" s="1"/>
  <c r="N416" i="3" s="1"/>
  <c r="N417" i="3" s="1"/>
  <c r="N418" i="3" s="1"/>
  <c r="N419" i="3" s="1"/>
  <c r="N420" i="3" s="1"/>
  <c r="N421" i="3" s="1"/>
  <c r="N422" i="3" s="1"/>
  <c r="N423" i="3" s="1"/>
  <c r="N424" i="3" s="1"/>
  <c r="N425" i="3" s="1"/>
  <c r="N426" i="3" s="1"/>
  <c r="N427" i="3" s="1"/>
  <c r="N428" i="3" s="1"/>
  <c r="N429" i="3" s="1"/>
  <c r="N430" i="3" s="1"/>
  <c r="N431" i="3" s="1"/>
  <c r="N432" i="3" s="1"/>
  <c r="N433" i="3" s="1"/>
  <c r="N434" i="3" s="1"/>
  <c r="N435" i="3" s="1"/>
  <c r="N436" i="3" s="1"/>
  <c r="N437" i="3" s="1"/>
  <c r="N438" i="3" s="1"/>
  <c r="N439" i="3" s="1"/>
  <c r="N440" i="3" s="1"/>
  <c r="N441" i="3" s="1"/>
  <c r="N442" i="3" s="1"/>
  <c r="N443" i="3" s="1"/>
  <c r="N444" i="3" s="1"/>
  <c r="N445" i="3" s="1"/>
  <c r="N446" i="3" s="1"/>
  <c r="N447" i="3" s="1"/>
  <c r="N448" i="3" s="1"/>
  <c r="N449" i="3" s="1"/>
  <c r="N450" i="3" s="1"/>
  <c r="N451" i="3" s="1"/>
  <c r="N452" i="3" s="1"/>
  <c r="N453" i="3" s="1"/>
  <c r="N454" i="3" s="1"/>
  <c r="N455" i="3" s="1"/>
  <c r="N456" i="3" s="1"/>
  <c r="N457" i="3" s="1"/>
  <c r="N458" i="3" s="1"/>
  <c r="N459" i="3" s="1"/>
  <c r="N460" i="3" s="1"/>
  <c r="N461" i="3" s="1"/>
  <c r="N462" i="3" s="1"/>
  <c r="N463" i="3" s="1"/>
  <c r="N464" i="3" s="1"/>
  <c r="N465" i="3" s="1"/>
  <c r="N466" i="3" s="1"/>
  <c r="N467" i="3" s="1"/>
  <c r="N468" i="3" s="1"/>
  <c r="N469" i="3" s="1"/>
  <c r="N470" i="3" s="1"/>
  <c r="N471" i="3" s="1"/>
  <c r="N472" i="3" s="1"/>
  <c r="N473" i="3" s="1"/>
  <c r="N474" i="3" s="1"/>
  <c r="N475" i="3" s="1"/>
  <c r="N476" i="3" s="1"/>
  <c r="N477" i="3" s="1"/>
  <c r="N478" i="3" s="1"/>
  <c r="N479" i="3" s="1"/>
  <c r="N480" i="3" s="1"/>
  <c r="N481" i="3" s="1"/>
  <c r="N482" i="3" s="1"/>
  <c r="N483" i="3" s="1"/>
  <c r="N484" i="3" s="1"/>
  <c r="N485" i="3" s="1"/>
  <c r="N486" i="3" s="1"/>
  <c r="N487" i="3" s="1"/>
  <c r="N488" i="3" s="1"/>
  <c r="N489" i="3" s="1"/>
  <c r="N490" i="3" s="1"/>
  <c r="N491" i="3" s="1"/>
  <c r="N492" i="3" s="1"/>
  <c r="N493" i="3" s="1"/>
  <c r="N494" i="3" s="1"/>
  <c r="N495" i="3" s="1"/>
  <c r="N496" i="3" s="1"/>
  <c r="N497" i="3" s="1"/>
  <c r="N498" i="3" s="1"/>
  <c r="N499" i="3" s="1"/>
  <c r="N500" i="3" s="1"/>
  <c r="N501" i="3" s="1"/>
  <c r="N502" i="3" s="1"/>
  <c r="N503" i="3" s="1"/>
  <c r="N504" i="3" s="1"/>
  <c r="N505" i="3" s="1"/>
  <c r="N506" i="3" s="1"/>
  <c r="N507" i="3" s="1"/>
  <c r="N508" i="3" s="1"/>
  <c r="N509" i="3" s="1"/>
  <c r="N510" i="3" s="1"/>
  <c r="N511" i="3" s="1"/>
  <c r="N512" i="3" s="1"/>
  <c r="N513" i="3" s="1"/>
  <c r="N514" i="3" s="1"/>
  <c r="N515" i="3" s="1"/>
  <c r="N516" i="3" s="1"/>
  <c r="N517" i="3" s="1"/>
  <c r="N518" i="3" s="1"/>
  <c r="N519" i="3" s="1"/>
  <c r="N520" i="3" s="1"/>
  <c r="N521" i="3" s="1"/>
  <c r="N522" i="3" s="1"/>
  <c r="N523" i="3" s="1"/>
  <c r="N524" i="3" s="1"/>
  <c r="N525" i="3" s="1"/>
  <c r="N526" i="3" s="1"/>
  <c r="N527" i="3" s="1"/>
  <c r="N528" i="3" s="1"/>
  <c r="N529" i="3" s="1"/>
  <c r="N530" i="3" s="1"/>
  <c r="N531" i="3" s="1"/>
  <c r="N532" i="3" s="1"/>
  <c r="N533" i="3" s="1"/>
  <c r="N534" i="3" s="1"/>
  <c r="N535" i="3" s="1"/>
  <c r="N536" i="3" s="1"/>
  <c r="N537" i="3" s="1"/>
  <c r="N538" i="3" s="1"/>
  <c r="N539" i="3" s="1"/>
  <c r="N540" i="3" s="1"/>
  <c r="N541" i="3" s="1"/>
  <c r="N542" i="3" s="1"/>
  <c r="N543" i="3" s="1"/>
  <c r="N544" i="3" s="1"/>
  <c r="N545" i="3" s="1"/>
  <c r="N546" i="3" s="1"/>
  <c r="N547" i="3" s="1"/>
  <c r="N548" i="3" s="1"/>
  <c r="N549" i="3" s="1"/>
  <c r="N550" i="3" s="1"/>
  <c r="N551" i="3" s="1"/>
  <c r="K108" i="4" l="1"/>
  <c r="L108" i="4" s="1"/>
  <c r="K105" i="4"/>
  <c r="L105" i="4" s="1"/>
  <c r="K109" i="4"/>
  <c r="L109" i="4" s="1"/>
  <c r="K107" i="4"/>
  <c r="L107" i="4" s="1"/>
  <c r="K106" i="4"/>
  <c r="L106" i="4" s="1"/>
  <c r="K102" i="4"/>
  <c r="L102" i="4" s="1"/>
  <c r="K43" i="4"/>
  <c r="L43" i="4" s="1"/>
  <c r="K30" i="4"/>
  <c r="L30" i="4" s="1"/>
  <c r="K93" i="4"/>
  <c r="L93" i="4" s="1"/>
  <c r="K29" i="4"/>
  <c r="L29" i="4" s="1"/>
  <c r="K157" i="4"/>
  <c r="L157" i="4" s="1"/>
  <c r="K285" i="4"/>
  <c r="L285" i="4" s="1"/>
  <c r="K182" i="4"/>
  <c r="L182" i="4" s="1"/>
  <c r="K162" i="4"/>
  <c r="L162" i="4" s="1"/>
  <c r="K290" i="4"/>
  <c r="L290" i="4" s="1"/>
  <c r="K299" i="4"/>
  <c r="L299" i="4" s="1"/>
  <c r="K251" i="4"/>
  <c r="L251" i="4" s="1"/>
  <c r="K171" i="4"/>
  <c r="L171" i="4" s="1"/>
  <c r="K120" i="4"/>
  <c r="L120" i="4" s="1"/>
  <c r="K327" i="4"/>
  <c r="L327" i="4" s="1"/>
  <c r="K316" i="4"/>
  <c r="L316" i="4" s="1"/>
  <c r="K268" i="4"/>
  <c r="L268" i="4" s="1"/>
  <c r="K204" i="4"/>
  <c r="L204" i="4" s="1"/>
  <c r="K140" i="4"/>
  <c r="L140" i="4" s="1"/>
  <c r="K161" i="4"/>
  <c r="L161" i="4" s="1"/>
  <c r="K289" i="4"/>
  <c r="L289" i="4" s="1"/>
  <c r="K198" i="4"/>
  <c r="L198" i="4" s="1"/>
  <c r="K4" i="4"/>
  <c r="L4" i="4" s="1"/>
  <c r="K14" i="4"/>
  <c r="L14" i="4" s="1"/>
  <c r="K98" i="4"/>
  <c r="L98" i="4" s="1"/>
  <c r="K89" i="4"/>
  <c r="L89" i="4" s="1"/>
  <c r="K99" i="4"/>
  <c r="L99" i="4" s="1"/>
  <c r="K165" i="4"/>
  <c r="L165" i="4" s="1"/>
  <c r="K293" i="4"/>
  <c r="L293" i="4" s="1"/>
  <c r="K190" i="4"/>
  <c r="L190" i="4" s="1"/>
  <c r="K234" i="4"/>
  <c r="L234" i="4" s="1"/>
  <c r="K362" i="4"/>
  <c r="L362" i="4" s="1"/>
  <c r="K279" i="4"/>
  <c r="L279" i="4" s="1"/>
  <c r="K231" i="4"/>
  <c r="L231" i="4" s="1"/>
  <c r="K365" i="4"/>
  <c r="L365" i="4" s="1"/>
  <c r="K360" i="4"/>
  <c r="L360" i="4" s="1"/>
  <c r="K312" i="4"/>
  <c r="L312" i="4" s="1"/>
  <c r="K264" i="4"/>
  <c r="L264" i="4" s="1"/>
  <c r="K232" i="4"/>
  <c r="L232" i="4" s="1"/>
  <c r="K184" i="4"/>
  <c r="L184" i="4" s="1"/>
  <c r="K152" i="4"/>
  <c r="L152" i="4" s="1"/>
  <c r="K125" i="4"/>
  <c r="L125" i="4" s="1"/>
  <c r="K137" i="4"/>
  <c r="L137" i="4" s="1"/>
  <c r="K201" i="4"/>
  <c r="L201" i="4" s="1"/>
  <c r="K265" i="4"/>
  <c r="L265" i="4" s="1"/>
  <c r="K329" i="4"/>
  <c r="L329" i="4" s="1"/>
  <c r="K262" i="4"/>
  <c r="L262" i="4" s="1"/>
  <c r="K286" i="4"/>
  <c r="L286" i="4" s="1"/>
  <c r="K17" i="4"/>
  <c r="L17" i="4" s="1"/>
  <c r="K23" i="4"/>
  <c r="L23" i="4" s="1"/>
  <c r="K22" i="4"/>
  <c r="L22" i="4" s="1"/>
  <c r="K63" i="4"/>
  <c r="L63" i="4" s="1"/>
  <c r="K35" i="4"/>
  <c r="L35" i="4" s="1"/>
  <c r="K65" i="4"/>
  <c r="L65" i="4" s="1"/>
  <c r="K40" i="4"/>
  <c r="L40" i="4" s="1"/>
  <c r="K80" i="4"/>
  <c r="L80" i="4" s="1"/>
  <c r="K54" i="4"/>
  <c r="L54" i="4" s="1"/>
  <c r="K97" i="4"/>
  <c r="L97" i="4" s="1"/>
  <c r="K42" i="4"/>
  <c r="L42" i="4" s="1"/>
  <c r="K103" i="4"/>
  <c r="L103" i="4" s="1"/>
  <c r="K122" i="4"/>
  <c r="L122" i="4" s="1"/>
  <c r="K173" i="4"/>
  <c r="L173" i="4" s="1"/>
  <c r="K237" i="4"/>
  <c r="L237" i="4" s="1"/>
  <c r="K301" i="4"/>
  <c r="L301" i="4" s="1"/>
  <c r="K374" i="4"/>
  <c r="L374" i="4" s="1"/>
  <c r="K206" i="4"/>
  <c r="L206" i="4" s="1"/>
  <c r="K146" i="4"/>
  <c r="L146" i="4" s="1"/>
  <c r="K210" i="4"/>
  <c r="L210" i="4" s="1"/>
  <c r="K274" i="4"/>
  <c r="L274" i="4" s="1"/>
  <c r="K338" i="4"/>
  <c r="L338" i="4" s="1"/>
  <c r="K291" i="4"/>
  <c r="L291" i="4" s="1"/>
  <c r="K259" i="4"/>
  <c r="L259" i="4" s="1"/>
  <c r="K227" i="4"/>
  <c r="L227" i="4" s="1"/>
  <c r="K195" i="4"/>
  <c r="L195" i="4" s="1"/>
  <c r="K163" i="4"/>
  <c r="L163" i="4" s="1"/>
  <c r="K131" i="4"/>
  <c r="L131" i="4" s="1"/>
  <c r="K368" i="4"/>
  <c r="L368" i="4" s="1"/>
  <c r="K351" i="4"/>
  <c r="L351" i="4" s="1"/>
  <c r="K319" i="4"/>
  <c r="L319" i="4" s="1"/>
  <c r="K340" i="4"/>
  <c r="L340" i="4" s="1"/>
  <c r="K308" i="4"/>
  <c r="L308" i="4" s="1"/>
  <c r="K276" i="4"/>
  <c r="L276" i="4" s="1"/>
  <c r="K244" i="4"/>
  <c r="L244" i="4" s="1"/>
  <c r="K212" i="4"/>
  <c r="L212" i="4" s="1"/>
  <c r="K180" i="4"/>
  <c r="L180" i="4" s="1"/>
  <c r="K148" i="4"/>
  <c r="L148" i="4" s="1"/>
  <c r="K145" i="4"/>
  <c r="L145" i="4" s="1"/>
  <c r="K209" i="4"/>
  <c r="L209" i="4" s="1"/>
  <c r="K273" i="4"/>
  <c r="L273" i="4" s="1"/>
  <c r="K158" i="4"/>
  <c r="L158" i="4" s="1"/>
  <c r="K270" i="4"/>
  <c r="L270" i="4" s="1"/>
  <c r="K318" i="4"/>
  <c r="L318" i="4" s="1"/>
  <c r="K21" i="4"/>
  <c r="L21" i="4" s="1"/>
  <c r="K5" i="4"/>
  <c r="L5" i="4" s="1"/>
  <c r="K18" i="4"/>
  <c r="L18" i="4" s="1"/>
  <c r="K67" i="4"/>
  <c r="L67" i="4" s="1"/>
  <c r="K50" i="4"/>
  <c r="L50" i="4" s="1"/>
  <c r="K61" i="4"/>
  <c r="L61" i="4" s="1"/>
  <c r="K84" i="4"/>
  <c r="L84" i="4" s="1"/>
  <c r="K87" i="4"/>
  <c r="L87" i="4" s="1"/>
  <c r="K82" i="4"/>
  <c r="L82" i="4" s="1"/>
  <c r="K127" i="4"/>
  <c r="L127" i="4" s="1"/>
  <c r="K253" i="4"/>
  <c r="L253" i="4" s="1"/>
  <c r="K194" i="4"/>
  <c r="L194" i="4" s="1"/>
  <c r="K322" i="4"/>
  <c r="L322" i="4" s="1"/>
  <c r="K378" i="4"/>
  <c r="L378" i="4" s="1"/>
  <c r="K235" i="4"/>
  <c r="L235" i="4" s="1"/>
  <c r="K187" i="4"/>
  <c r="L187" i="4" s="1"/>
  <c r="K343" i="4"/>
  <c r="L343" i="4" s="1"/>
  <c r="K332" i="4"/>
  <c r="L332" i="4" s="1"/>
  <c r="K252" i="4"/>
  <c r="L252" i="4" s="1"/>
  <c r="K188" i="4"/>
  <c r="L188" i="4" s="1"/>
  <c r="K126" i="4"/>
  <c r="L126" i="4" s="1"/>
  <c r="K193" i="4"/>
  <c r="L193" i="4" s="1"/>
  <c r="K321" i="4"/>
  <c r="L321" i="4" s="1"/>
  <c r="K238" i="4"/>
  <c r="L238" i="4" s="1"/>
  <c r="K16" i="4"/>
  <c r="L16" i="4" s="1"/>
  <c r="K49" i="4"/>
  <c r="L49" i="4" s="1"/>
  <c r="K116" i="4"/>
  <c r="L116" i="4" s="1"/>
  <c r="K57" i="4"/>
  <c r="L57" i="4" s="1"/>
  <c r="K261" i="4"/>
  <c r="L261" i="4" s="1"/>
  <c r="K138" i="4"/>
  <c r="L138" i="4" s="1"/>
  <c r="K295" i="4"/>
  <c r="L295" i="4" s="1"/>
  <c r="K247" i="4"/>
  <c r="L247" i="4" s="1"/>
  <c r="K199" i="4"/>
  <c r="L199" i="4" s="1"/>
  <c r="K167" i="4"/>
  <c r="L167" i="4" s="1"/>
  <c r="K135" i="4"/>
  <c r="L135" i="4" s="1"/>
  <c r="K355" i="4"/>
  <c r="L355" i="4" s="1"/>
  <c r="K323" i="4"/>
  <c r="L323" i="4" s="1"/>
  <c r="K344" i="4"/>
  <c r="L344" i="4" s="1"/>
  <c r="K296" i="4"/>
  <c r="L296" i="4" s="1"/>
  <c r="K216" i="4"/>
  <c r="L216" i="4" s="1"/>
  <c r="K110" i="4"/>
  <c r="L110" i="4" s="1"/>
  <c r="K38" i="4"/>
  <c r="L38" i="4" s="1"/>
  <c r="K62" i="4"/>
  <c r="L62" i="4" s="1"/>
  <c r="K27" i="4"/>
  <c r="L27" i="4" s="1"/>
  <c r="K39" i="4"/>
  <c r="L39" i="4" s="1"/>
  <c r="K70" i="4"/>
  <c r="L70" i="4" s="1"/>
  <c r="K83" i="4"/>
  <c r="L83" i="4" s="1"/>
  <c r="K56" i="4"/>
  <c r="L56" i="4" s="1"/>
  <c r="K73" i="4"/>
  <c r="L73" i="4" s="1"/>
  <c r="K32" i="4"/>
  <c r="L32" i="4" s="1"/>
  <c r="K33" i="4"/>
  <c r="L33" i="4" s="1"/>
  <c r="K78" i="4"/>
  <c r="L78" i="4" s="1"/>
  <c r="K55" i="4"/>
  <c r="L55" i="4" s="1"/>
  <c r="K48" i="4"/>
  <c r="L48" i="4" s="1"/>
  <c r="K94" i="4"/>
  <c r="L94" i="4" s="1"/>
  <c r="K90" i="4"/>
  <c r="L90" i="4" s="1"/>
  <c r="K101" i="4"/>
  <c r="L101" i="4" s="1"/>
  <c r="K47" i="4"/>
  <c r="L47" i="4" s="1"/>
  <c r="K41" i="4"/>
  <c r="L41" i="4" s="1"/>
  <c r="K74" i="4"/>
  <c r="L74" i="4" s="1"/>
  <c r="K88" i="4"/>
  <c r="L88" i="4" s="1"/>
  <c r="K69" i="4"/>
  <c r="L69" i="4" s="1"/>
  <c r="K149" i="4"/>
  <c r="L149" i="4" s="1"/>
  <c r="K341" i="4"/>
  <c r="L341" i="4" s="1"/>
  <c r="K166" i="4"/>
  <c r="L166" i="4" s="1"/>
  <c r="K186" i="4"/>
  <c r="L186" i="4" s="1"/>
  <c r="K218" i="4"/>
  <c r="L218" i="4" s="1"/>
  <c r="K377" i="4"/>
  <c r="L377" i="4" s="1"/>
  <c r="K303" i="4"/>
  <c r="L303" i="4" s="1"/>
  <c r="K287" i="4"/>
  <c r="L287" i="4" s="1"/>
  <c r="K271" i="4"/>
  <c r="L271" i="4" s="1"/>
  <c r="K239" i="4"/>
  <c r="L239" i="4" s="1"/>
  <c r="K207" i="4"/>
  <c r="L207" i="4" s="1"/>
  <c r="K175" i="4"/>
  <c r="L175" i="4" s="1"/>
  <c r="K143" i="4"/>
  <c r="L143" i="4" s="1"/>
  <c r="K256" i="4"/>
  <c r="L256" i="4" s="1"/>
  <c r="K224" i="4"/>
  <c r="L224" i="4" s="1"/>
  <c r="K192" i="4"/>
  <c r="L192" i="4" s="1"/>
  <c r="K160" i="4"/>
  <c r="L160" i="4" s="1"/>
  <c r="K129" i="4"/>
  <c r="L129" i="4" s="1"/>
  <c r="K313" i="4"/>
  <c r="L313" i="4" s="1"/>
  <c r="K345" i="4"/>
  <c r="L345" i="4" s="1"/>
  <c r="K128" i="4"/>
  <c r="L128" i="4" s="1"/>
  <c r="K174" i="4"/>
  <c r="L174" i="4" s="1"/>
  <c r="K230" i="4"/>
  <c r="L230" i="4" s="1"/>
  <c r="K302" i="4"/>
  <c r="L302" i="4" s="1"/>
  <c r="K310" i="4"/>
  <c r="L310" i="4" s="1"/>
  <c r="K350" i="4"/>
  <c r="L350" i="4" s="1"/>
  <c r="K10" i="4"/>
  <c r="L10" i="4" s="1"/>
  <c r="K7" i="4"/>
  <c r="L7" i="4" s="1"/>
  <c r="K15" i="4"/>
  <c r="L15" i="4" s="1"/>
  <c r="K9" i="4"/>
  <c r="L9" i="4" s="1"/>
  <c r="K11" i="4"/>
  <c r="L11" i="4" s="1"/>
  <c r="K6" i="4"/>
  <c r="L6" i="4" s="1"/>
  <c r="K24" i="4"/>
  <c r="L24" i="4" s="1"/>
  <c r="K20" i="4"/>
  <c r="L20" i="4" s="1"/>
  <c r="K19" i="4"/>
  <c r="L19" i="4" s="1"/>
  <c r="K12" i="4"/>
  <c r="L12" i="4" s="1"/>
  <c r="K8" i="4"/>
  <c r="L8" i="4" s="1"/>
  <c r="K13" i="4"/>
  <c r="L13" i="4" s="1"/>
  <c r="K372" i="4"/>
  <c r="L372" i="4" s="1"/>
  <c r="K364" i="4"/>
  <c r="L364" i="4" s="1"/>
  <c r="K300" i="4"/>
  <c r="L300" i="4" s="1"/>
  <c r="K356" i="4"/>
  <c r="L356" i="4" s="1"/>
  <c r="K324" i="4"/>
  <c r="L324" i="4" s="1"/>
  <c r="K292" i="4"/>
  <c r="L292" i="4" s="1"/>
  <c r="K348" i="4"/>
  <c r="L348" i="4" s="1"/>
  <c r="K284" i="4"/>
  <c r="L284" i="4" s="1"/>
  <c r="K236" i="4"/>
  <c r="L236" i="4" s="1"/>
  <c r="K228" i="4"/>
  <c r="L228" i="4" s="1"/>
  <c r="K172" i="4"/>
  <c r="L172" i="4" s="1"/>
  <c r="K164" i="4"/>
  <c r="L164" i="4" s="1"/>
  <c r="K156" i="4"/>
  <c r="L156" i="4" s="1"/>
  <c r="K132" i="4"/>
  <c r="L132" i="4" s="1"/>
  <c r="K375" i="4"/>
  <c r="L375" i="4" s="1"/>
  <c r="K367" i="4"/>
  <c r="L367" i="4" s="1"/>
  <c r="K359" i="4"/>
  <c r="L359" i="4" s="1"/>
  <c r="K335" i="4"/>
  <c r="L335" i="4" s="1"/>
  <c r="K311" i="4"/>
  <c r="L311" i="4" s="1"/>
  <c r="K263" i="4"/>
  <c r="L263" i="4" s="1"/>
  <c r="K255" i="4"/>
  <c r="L255" i="4" s="1"/>
  <c r="K223" i="4"/>
  <c r="L223" i="4" s="1"/>
  <c r="K215" i="4"/>
  <c r="L215" i="4" s="1"/>
  <c r="K191" i="4"/>
  <c r="L191" i="4" s="1"/>
  <c r="K183" i="4"/>
  <c r="L183" i="4" s="1"/>
  <c r="K159" i="4"/>
  <c r="L159" i="4" s="1"/>
  <c r="K151" i="4"/>
  <c r="L151" i="4" s="1"/>
  <c r="K134" i="4"/>
  <c r="L134" i="4" s="1"/>
  <c r="K142" i="4"/>
  <c r="L142" i="4" s="1"/>
  <c r="K150" i="4"/>
  <c r="L150" i="4" s="1"/>
  <c r="K154" i="4"/>
  <c r="L154" i="4" s="1"/>
  <c r="K170" i="4"/>
  <c r="L170" i="4" s="1"/>
  <c r="K178" i="4"/>
  <c r="L178" i="4" s="1"/>
  <c r="K202" i="4"/>
  <c r="L202" i="4" s="1"/>
  <c r="K214" i="4"/>
  <c r="L214" i="4" s="1"/>
  <c r="K222" i="4"/>
  <c r="L222" i="4" s="1"/>
  <c r="K226" i="4"/>
  <c r="L226" i="4" s="1"/>
  <c r="K242" i="4"/>
  <c r="L242" i="4" s="1"/>
  <c r="K246" i="4"/>
  <c r="L246" i="4" s="1"/>
  <c r="K250" i="4"/>
  <c r="L250" i="4" s="1"/>
  <c r="K254" i="4"/>
  <c r="L254" i="4" s="1"/>
  <c r="K258" i="4"/>
  <c r="L258" i="4" s="1"/>
  <c r="K266" i="4"/>
  <c r="L266" i="4" s="1"/>
  <c r="K278" i="4"/>
  <c r="L278" i="4" s="1"/>
  <c r="K282" i="4"/>
  <c r="L282" i="4" s="1"/>
  <c r="K294" i="4"/>
  <c r="L294" i="4" s="1"/>
  <c r="K298" i="4"/>
  <c r="L298" i="4" s="1"/>
  <c r="K306" i="4"/>
  <c r="L306" i="4" s="1"/>
  <c r="K314" i="4"/>
  <c r="L314" i="4" s="1"/>
  <c r="K326" i="4"/>
  <c r="L326" i="4" s="1"/>
  <c r="K330" i="4"/>
  <c r="L330" i="4" s="1"/>
  <c r="K334" i="4"/>
  <c r="L334" i="4" s="1"/>
  <c r="K342" i="4"/>
  <c r="L342" i="4" s="1"/>
  <c r="K346" i="4"/>
  <c r="L346" i="4" s="1"/>
  <c r="K354" i="4"/>
  <c r="L354" i="4" s="1"/>
  <c r="K358" i="4"/>
  <c r="L358" i="4" s="1"/>
  <c r="K366" i="4"/>
  <c r="L366" i="4" s="1"/>
  <c r="K370" i="4"/>
  <c r="L370" i="4" s="1"/>
  <c r="K325" i="4"/>
  <c r="L325" i="4" s="1"/>
  <c r="K333" i="4"/>
  <c r="L333" i="4" s="1"/>
  <c r="K337" i="4"/>
  <c r="L337" i="4" s="1"/>
  <c r="K349" i="4"/>
  <c r="L349" i="4" s="1"/>
  <c r="K353" i="4"/>
  <c r="L353" i="4" s="1"/>
  <c r="K357" i="4"/>
  <c r="L357" i="4" s="1"/>
  <c r="K361" i="4"/>
  <c r="L361" i="4" s="1"/>
  <c r="K369" i="4"/>
  <c r="L369" i="4" s="1"/>
  <c r="K373" i="4"/>
  <c r="L373" i="4" s="1"/>
  <c r="K379" i="4"/>
  <c r="L379" i="4" s="1"/>
  <c r="K380" i="4"/>
  <c r="L380" i="4" s="1"/>
  <c r="K381" i="4"/>
  <c r="L381" i="4" s="1"/>
  <c r="K382" i="4"/>
  <c r="L382" i="4" s="1"/>
  <c r="K383" i="4"/>
  <c r="L383" i="4" s="1"/>
  <c r="K130" i="4"/>
  <c r="L130" i="4" s="1"/>
  <c r="K133" i="4"/>
  <c r="L133" i="4" s="1"/>
  <c r="K141" i="4"/>
  <c r="L141" i="4" s="1"/>
  <c r="K153" i="4"/>
  <c r="L153" i="4" s="1"/>
  <c r="K169" i="4"/>
  <c r="L169" i="4" s="1"/>
  <c r="K177" i="4"/>
  <c r="L177" i="4" s="1"/>
  <c r="K181" i="4"/>
  <c r="L181" i="4" s="1"/>
  <c r="K185" i="4"/>
  <c r="L185" i="4" s="1"/>
  <c r="K189" i="4"/>
  <c r="L189" i="4" s="1"/>
  <c r="K197" i="4"/>
  <c r="L197" i="4" s="1"/>
  <c r="K205" i="4"/>
  <c r="L205" i="4" s="1"/>
  <c r="K213" i="4"/>
  <c r="L213" i="4" s="1"/>
  <c r="K217" i="4"/>
  <c r="L217" i="4" s="1"/>
  <c r="K221" i="4"/>
  <c r="L221" i="4" s="1"/>
  <c r="K225" i="4"/>
  <c r="L225" i="4" s="1"/>
  <c r="K229" i="4"/>
  <c r="L229" i="4" s="1"/>
  <c r="K233" i="4"/>
  <c r="L233" i="4" s="1"/>
  <c r="K241" i="4"/>
  <c r="L241" i="4" s="1"/>
  <c r="K245" i="4"/>
  <c r="L245" i="4" s="1"/>
  <c r="K249" i="4"/>
  <c r="L249" i="4" s="1"/>
  <c r="K257" i="4"/>
  <c r="L257" i="4" s="1"/>
  <c r="K269" i="4"/>
  <c r="L269" i="4" s="1"/>
  <c r="K277" i="4"/>
  <c r="L277" i="4" s="1"/>
  <c r="K281" i="4"/>
  <c r="L281" i="4" s="1"/>
  <c r="K297" i="4"/>
  <c r="L297" i="4" s="1"/>
  <c r="K305" i="4"/>
  <c r="L305" i="4" s="1"/>
  <c r="K309" i="4"/>
  <c r="L309" i="4" s="1"/>
  <c r="K317" i="4"/>
  <c r="L317" i="4" s="1"/>
  <c r="K394" i="4"/>
  <c r="L394" i="4" s="1"/>
  <c r="K392" i="4"/>
  <c r="L392" i="4" s="1"/>
  <c r="K391" i="4"/>
  <c r="L391" i="4" s="1"/>
  <c r="K389" i="4"/>
  <c r="L389" i="4" s="1"/>
  <c r="K387" i="4"/>
  <c r="L387" i="4" s="1"/>
  <c r="K386" i="4"/>
  <c r="L386" i="4" s="1"/>
  <c r="K385" i="4"/>
  <c r="L385" i="4" s="1"/>
  <c r="K384" i="4"/>
  <c r="L384" i="4" s="1"/>
  <c r="K376" i="4"/>
  <c r="L376" i="4" s="1"/>
  <c r="K352" i="4"/>
  <c r="L352" i="4" s="1"/>
  <c r="K336" i="4"/>
  <c r="L336" i="4" s="1"/>
  <c r="K328" i="4"/>
  <c r="L328" i="4" s="1"/>
  <c r="K320" i="4"/>
  <c r="L320" i="4" s="1"/>
  <c r="K304" i="4"/>
  <c r="L304" i="4" s="1"/>
  <c r="K288" i="4"/>
  <c r="L288" i="4" s="1"/>
  <c r="K280" i="4"/>
  <c r="L280" i="4" s="1"/>
  <c r="K272" i="4"/>
  <c r="L272" i="4" s="1"/>
  <c r="K248" i="4"/>
  <c r="L248" i="4" s="1"/>
  <c r="K240" i="4"/>
  <c r="L240" i="4" s="1"/>
  <c r="K208" i="4"/>
  <c r="L208" i="4" s="1"/>
  <c r="K200" i="4"/>
  <c r="L200" i="4" s="1"/>
  <c r="K176" i="4"/>
  <c r="L176" i="4" s="1"/>
  <c r="K168" i="4"/>
  <c r="L168" i="4" s="1"/>
  <c r="K144" i="4"/>
  <c r="L144" i="4" s="1"/>
  <c r="K136" i="4"/>
  <c r="L136" i="4" s="1"/>
  <c r="K260" i="4"/>
  <c r="L260" i="4" s="1"/>
  <c r="K220" i="4"/>
  <c r="L220" i="4" s="1"/>
  <c r="K196" i="4"/>
  <c r="L196" i="4" s="1"/>
  <c r="K393" i="4"/>
  <c r="L393" i="4" s="1"/>
  <c r="K390" i="4"/>
  <c r="L390" i="4" s="1"/>
  <c r="K388" i="4"/>
  <c r="L388" i="4" s="1"/>
  <c r="K371" i="4"/>
  <c r="L371" i="4" s="1"/>
  <c r="K363" i="4"/>
  <c r="L363" i="4" s="1"/>
  <c r="K347" i="4"/>
  <c r="L347" i="4" s="1"/>
  <c r="K339" i="4"/>
  <c r="L339" i="4" s="1"/>
  <c r="K331" i="4"/>
  <c r="L331" i="4" s="1"/>
  <c r="K315" i="4"/>
  <c r="L315" i="4" s="1"/>
  <c r="K307" i="4"/>
  <c r="L307" i="4" s="1"/>
  <c r="K283" i="4"/>
  <c r="L283" i="4" s="1"/>
  <c r="K275" i="4"/>
  <c r="L275" i="4" s="1"/>
  <c r="K267" i="4"/>
  <c r="L267" i="4" s="1"/>
  <c r="K243" i="4"/>
  <c r="L243" i="4" s="1"/>
  <c r="K219" i="4"/>
  <c r="L219" i="4" s="1"/>
  <c r="K211" i="4"/>
  <c r="L211" i="4" s="1"/>
  <c r="K203" i="4"/>
  <c r="L203" i="4" s="1"/>
  <c r="K179" i="4"/>
  <c r="L179" i="4" s="1"/>
  <c r="K155" i="4"/>
  <c r="L155" i="4" s="1"/>
  <c r="K147" i="4"/>
  <c r="L147" i="4" s="1"/>
  <c r="K139" i="4"/>
  <c r="L139" i="4" s="1"/>
  <c r="K96" i="4"/>
  <c r="L96" i="4" s="1"/>
  <c r="K100" i="4"/>
  <c r="L100" i="4" s="1"/>
  <c r="K79" i="4"/>
  <c r="L79" i="4" s="1"/>
  <c r="K28" i="4"/>
  <c r="L28" i="4" s="1"/>
  <c r="K76" i="4"/>
  <c r="L76" i="4" s="1"/>
  <c r="K52" i="4"/>
  <c r="L52" i="4" s="1"/>
  <c r="K85" i="4"/>
  <c r="L85" i="4" s="1"/>
  <c r="K75" i="4"/>
  <c r="L75" i="4" s="1"/>
  <c r="K44" i="4"/>
  <c r="L44" i="4" s="1"/>
  <c r="K91" i="4"/>
  <c r="L91" i="4" s="1"/>
  <c r="K86" i="4"/>
  <c r="L86" i="4" s="1"/>
  <c r="K81" i="4"/>
  <c r="L81" i="4" s="1"/>
  <c r="K95" i="4"/>
  <c r="L95" i="4" s="1"/>
  <c r="K92" i="4"/>
  <c r="L92" i="4" s="1"/>
  <c r="K66" i="4"/>
  <c r="L66" i="4" s="1"/>
  <c r="K59" i="4"/>
  <c r="L59" i="4" s="1"/>
  <c r="K58" i="4"/>
  <c r="L58" i="4" s="1"/>
  <c r="K36" i="4"/>
  <c r="L36" i="4" s="1"/>
  <c r="K60" i="4"/>
  <c r="L60" i="4" s="1"/>
  <c r="K72" i="4"/>
  <c r="L72" i="4" s="1"/>
  <c r="K71" i="4"/>
  <c r="L71" i="4" s="1"/>
  <c r="K37" i="4"/>
  <c r="L37" i="4" s="1"/>
  <c r="K46" i="4"/>
  <c r="L46" i="4" s="1"/>
  <c r="K34" i="4"/>
  <c r="L34" i="4" s="1"/>
  <c r="K26" i="4"/>
  <c r="L26" i="4" s="1"/>
  <c r="K77" i="4"/>
  <c r="L77" i="4" s="1"/>
  <c r="K64" i="4"/>
  <c r="L64" i="4" s="1"/>
  <c r="K45" i="4"/>
  <c r="L45" i="4" s="1"/>
  <c r="K112" i="4"/>
  <c r="L112" i="4" s="1"/>
  <c r="K114" i="4"/>
  <c r="L114" i="4" s="1"/>
  <c r="K119" i="4"/>
  <c r="L119" i="4" s="1"/>
  <c r="K121" i="4"/>
  <c r="L121" i="4" s="1"/>
  <c r="K123" i="4"/>
  <c r="L123" i="4" s="1"/>
  <c r="K31" i="4"/>
  <c r="L31" i="4" s="1"/>
  <c r="K25" i="4"/>
  <c r="L25" i="4" s="1"/>
  <c r="K68" i="4"/>
  <c r="L68" i="4" s="1"/>
  <c r="K51" i="4"/>
  <c r="L51" i="4" s="1"/>
  <c r="K53" i="4"/>
  <c r="L53" i="4" s="1"/>
  <c r="K104" i="4"/>
  <c r="L104" i="4" s="1"/>
  <c r="K111" i="4"/>
  <c r="L111" i="4" s="1"/>
  <c r="K113" i="4"/>
  <c r="L113" i="4" s="1"/>
  <c r="K115" i="4"/>
  <c r="L115" i="4" s="1"/>
  <c r="K117" i="4"/>
  <c r="L117" i="4" s="1"/>
  <c r="K118" i="4"/>
  <c r="L118" i="4" s="1"/>
  <c r="K124" i="4"/>
  <c r="L124"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7A54438-9E6F-4BF8-AAA3-A5DBA8A4112C}" keepAlive="1" name="ThisWorkbookDataModel" description="Modelo de dat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F2C18E83-9E44-473D-A159-DB9914B85915}" name="WorksheetConnection_BASE!$A$3:$R$416" type="102" refreshedVersion="8" minRefreshableVersion="5">
    <extLst>
      <ext xmlns:x15="http://schemas.microsoft.com/office/spreadsheetml/2010/11/main" uri="{DE250136-89BD-433C-8126-D09CA5730AF9}">
        <x15:connection id="Rango" autoDelete="1">
          <x15:rangePr sourceName="_xlcn.WorksheetConnection_BASEA3R4161"/>
        </x15:connection>
      </ext>
    </extLst>
  </connection>
</connections>
</file>

<file path=xl/sharedStrings.xml><?xml version="1.0" encoding="utf-8"?>
<sst xmlns="http://schemas.openxmlformats.org/spreadsheetml/2006/main" count="1797" uniqueCount="665">
  <si>
    <t>ENTE DE CONTROL</t>
  </si>
  <si>
    <t>Recuento de RADICADO</t>
  </si>
  <si>
    <t>CONCEJO DE BOGOTA</t>
  </si>
  <si>
    <t>CONTRALORIA  GENERAL</t>
  </si>
  <si>
    <t>CONTRALORIA DE BOGOTA</t>
  </si>
  <si>
    <t>CONTRALORIA LOCAL CHAPINERO</t>
  </si>
  <si>
    <t>JAL CHAPINERO</t>
  </si>
  <si>
    <t>PERSONERIA DE BOGOTA</t>
  </si>
  <si>
    <t>PERSONERIA LOCAL DE CHAPINERO</t>
  </si>
  <si>
    <t>PROCURADURIA GENERAL DE LA NACION</t>
  </si>
  <si>
    <t>VEEDURIA CIUDADANA CHAPINERO</t>
  </si>
  <si>
    <t>VEEDURIA DISTRITAL</t>
  </si>
  <si>
    <t>VEEDURIA NACIONAL DE LA PARTICIPACION DE ACCION COMUNAL VENA</t>
  </si>
  <si>
    <t>Total general</t>
  </si>
  <si>
    <t>DIAS FALTANTES PARA VENCIMIENTO</t>
  </si>
  <si>
    <t>(Todas)</t>
  </si>
  <si>
    <t>Cuenta de RADICADO</t>
  </si>
  <si>
    <t>Etiquetas de columna</t>
  </si>
  <si>
    <t>RESPONSABLE</t>
  </si>
  <si>
    <t>CON ACUSE FALTA CIERRE DE RADICADO</t>
  </si>
  <si>
    <t>EN FIRMAS</t>
  </si>
  <si>
    <t>SIN RESPUESTA</t>
  </si>
  <si>
    <t>TRAMITE CERRADO</t>
  </si>
  <si>
    <t>ADRIANA MILENA FAURA PUENTES</t>
  </si>
  <si>
    <t>ALFREDO ENRIQUE CACERES MENDOZA</t>
  </si>
  <si>
    <t>ANDRES FELIPE RAMOS ARENAS</t>
  </si>
  <si>
    <t>ANGELA MARIA SAMUDIO LOPEZ</t>
  </si>
  <si>
    <t>CRISTIAN ANDRES MONROY CARANTON</t>
  </si>
  <si>
    <t>DIEGO ALEJANDRO FERNANDEZ CORTES</t>
  </si>
  <si>
    <t>FABIAN ANDRES CARDONA MARTINEZ</t>
  </si>
  <si>
    <t>FABIOLA VASQUEZ PEDRAZA</t>
  </si>
  <si>
    <t>FEDERICO SANTIAGO BALLESTEROS</t>
  </si>
  <si>
    <t>HERNANDO ELIAS GARCIA VARGAS</t>
  </si>
  <si>
    <t>JEFERSON ALEJANDRO GOMEZ SANTAFE</t>
  </si>
  <si>
    <t>JOHN ALEXANDER CARRILLO PALLARES</t>
  </si>
  <si>
    <t>JUAN CAMILO SIERRA RODRIGUEZ</t>
  </si>
  <si>
    <t>JUAN FRANCISCO ALFONSO PLATA VARGAS</t>
  </si>
  <si>
    <t>JUAN LIDER TORRES ERAZO</t>
  </si>
  <si>
    <t>KATHERINE RODRIGUEZ QUINTERO</t>
  </si>
  <si>
    <t>MARIA CAMILA FARFAN LEYVA</t>
  </si>
  <si>
    <t>MARIA JIMENA CARDONA DIAZ</t>
  </si>
  <si>
    <t>MARIA JIMENEZ CARDONA DIAZ</t>
  </si>
  <si>
    <t>MARICELA PALACIO RODRIGUEZ</t>
  </si>
  <si>
    <t>MARJORY LORENA QUINONES MUNOZ</t>
  </si>
  <si>
    <t>NATHALY TORRES TORRES</t>
  </si>
  <si>
    <t>NIDIA ASENET GONZALEZ TORRES</t>
  </si>
  <si>
    <t>PAULA TATIANA MORA MENA</t>
  </si>
  <si>
    <t>RICARDO APONTE BERNAL</t>
  </si>
  <si>
    <t>RUTH GONZALEZ ROJAS</t>
  </si>
  <si>
    <t>SALOMON RODRIGUEZ LAGUNA</t>
  </si>
  <si>
    <t>SANDRA PAOLA SALAMANCA RIAÑO</t>
  </si>
  <si>
    <t>TITO FABIAN RUIZ BARAJAS</t>
  </si>
  <si>
    <t>YADY MATILDE MORENO VARGAS</t>
  </si>
  <si>
    <t>PEDRO JAVIER ORTEGON PINILLA</t>
  </si>
  <si>
    <t>INACTIVO JEFERSON ALEJANDRO GOMEZ SANTAFE</t>
  </si>
  <si>
    <t>LAURA CATALINA RUBIO CALDERON</t>
  </si>
  <si>
    <t>JAIME HERNANDO PRIETO ALVAREZ</t>
  </si>
  <si>
    <t>ESTADO</t>
  </si>
  <si>
    <t>PRIVADO NO SE PUEDE VER</t>
  </si>
  <si>
    <t>Días alerta por vencer</t>
  </si>
  <si>
    <t>No.</t>
  </si>
  <si>
    <t>RADICADO</t>
  </si>
  <si>
    <t>FECHA DE RADICACIÓN</t>
  </si>
  <si>
    <t>REMITENTE</t>
  </si>
  <si>
    <t>ASUNTO</t>
  </si>
  <si>
    <t>DEPENDENCIA</t>
  </si>
  <si>
    <t>Tipos DP</t>
  </si>
  <si>
    <t>DIAS HABILES RTA DP</t>
  </si>
  <si>
    <t>FECHA DE VECIMIENTO</t>
  </si>
  <si>
    <t>FECHA SEGUIMIENTO</t>
  </si>
  <si>
    <t>TIENE RESPUESTA
SI/ NO</t>
  </si>
  <si>
    <t>FECHA RESPUESTA</t>
  </si>
  <si>
    <t>RAD. RESPUESTA</t>
  </si>
  <si>
    <t>ACUSE DE RECIBO
SI / NO</t>
  </si>
  <si>
    <t>OBSERVACIONES AL SEGUIMIENTO</t>
  </si>
  <si>
    <r>
      <rPr>
        <sz val="10"/>
        <rFont val="Tahoma"/>
        <family val="2"/>
      </rPr>
      <t>2017-02-10 16:08:05</t>
    </r>
  </si>
  <si>
    <r>
      <rPr>
        <sz val="10"/>
        <rFont val="Tahoma"/>
        <family val="2"/>
      </rPr>
      <t>VEEDURIA CIUDADANA CHAPINERO</t>
    </r>
  </si>
  <si>
    <r>
      <rPr>
        <sz val="10"/>
        <rFont val="Tahoma"/>
        <family val="2"/>
      </rPr>
      <t>SOLICITUD VERIFICACION DE LICENCIA DE CONSTRUCCION Y SUSPENCION DE OBRA EN CALLE 82 N 14 A 07 - CRA 14A N 82-15</t>
    </r>
  </si>
  <si>
    <t>AGDL</t>
  </si>
  <si>
    <r>
      <rPr>
        <sz val="10"/>
        <rFont val="Tahoma"/>
        <family val="2"/>
      </rPr>
      <t>MARJORY LORENA QUINONES MUNOZ</t>
    </r>
  </si>
  <si>
    <t>DP Concejo - 10 días</t>
  </si>
  <si>
    <t>SI</t>
  </si>
  <si>
    <t xml:space="preserve"> 20175240058311     
 20175250042281    
 20175250042281          </t>
  </si>
  <si>
    <r>
      <rPr>
        <sz val="10"/>
        <rFont val="Tahoma"/>
        <family val="2"/>
      </rPr>
      <t>2019-01-30 11:18:57</t>
    </r>
  </si>
  <si>
    <r>
      <rPr>
        <sz val="10"/>
        <rFont val="Tahoma"/>
        <family val="2"/>
      </rPr>
      <t>CONCEJO DE BOGOTA</t>
    </r>
  </si>
  <si>
    <r>
      <rPr>
        <sz val="10"/>
        <rFont val="Tahoma"/>
        <family val="2"/>
      </rPr>
      <t>SOLICITUD DE CONTROL DE VIGILANCIA SOBRE QUEJA CIUDADANA</t>
    </r>
  </si>
  <si>
    <t>INSPECCIONES</t>
  </si>
  <si>
    <t>DP Interés General</t>
  </si>
  <si>
    <r>
      <rPr>
        <sz val="10"/>
        <rFont val="Tahoma"/>
        <family val="2"/>
      </rPr>
      <t>2019-06-19 12:40:45</t>
    </r>
  </si>
  <si>
    <r>
      <rPr>
        <sz val="10"/>
        <rFont val="Tahoma"/>
        <family val="2"/>
      </rPr>
      <t>SOLICITUD DE REITERAR REQUERIMIENTO CIUDADANO PETICIONARIA MARIA FERNANDA GUERRERO</t>
    </r>
  </si>
  <si>
    <t>DP Interés Particular</t>
  </si>
  <si>
    <r>
      <rPr>
        <sz val="10"/>
        <rFont val="Tahoma"/>
        <family val="2"/>
      </rPr>
      <t>2020-01-09 15:30:53</t>
    </r>
  </si>
  <si>
    <r>
      <rPr>
        <sz val="10"/>
        <rFont val="Tahoma"/>
        <family val="2"/>
      </rPr>
      <t>CONTRALORIA DE BOGOTA</t>
    </r>
  </si>
  <si>
    <r>
      <rPr>
        <sz val="10"/>
        <rFont val="Tahoma"/>
        <family val="2"/>
      </rPr>
      <t>SOLICITUD DE INFORMACION</t>
    </r>
  </si>
  <si>
    <t>Solicitud de información</t>
  </si>
  <si>
    <r>
      <rPr>
        <sz val="10"/>
        <rFont val="Tahoma"/>
        <family val="2"/>
      </rPr>
      <t>2020-03-11 13:35:22</t>
    </r>
  </si>
  <si>
    <r>
      <rPr>
        <sz val="10"/>
        <rFont val="Tahoma"/>
        <family val="2"/>
      </rPr>
      <t xml:space="preserve">CONTRALORIA LOCAL CHAPINERO  </t>
    </r>
  </si>
  <si>
    <r>
      <rPr>
        <sz val="10"/>
        <rFont val="Tahoma"/>
        <family val="2"/>
      </rPr>
      <t>SOLICITUD DE INFORMACION DE PROCESOS REGISTRADOS EN CUENTAS DE ORDEN A 31 DE DICIEMBRE. 2019</t>
    </r>
  </si>
  <si>
    <t>NO</t>
  </si>
  <si>
    <r>
      <rPr>
        <sz val="10"/>
        <rFont val="Tahoma"/>
        <family val="2"/>
      </rPr>
      <t>2020-03-16 12:56:36</t>
    </r>
  </si>
  <si>
    <r>
      <rPr>
        <sz val="10"/>
        <rFont val="Tahoma"/>
        <family val="2"/>
      </rPr>
      <t>JAL CHAPINERO</t>
    </r>
  </si>
  <si>
    <r>
      <rPr>
        <sz val="10"/>
        <rFont val="Tahoma"/>
        <family val="2"/>
      </rPr>
      <t>SOLICITUD DE INFORMACION CONTRATOS</t>
    </r>
  </si>
  <si>
    <t>DP JAL - 5 días</t>
  </si>
  <si>
    <t>19/03/2020
11/06/2020</t>
  </si>
  <si>
    <t>20205220037021
20205220119331</t>
  </si>
  <si>
    <r>
      <rPr>
        <sz val="10"/>
        <rFont val="Tahoma"/>
        <family val="2"/>
      </rPr>
      <t>2020-04-16 14:54:33</t>
    </r>
  </si>
  <si>
    <r>
      <rPr>
        <sz val="10"/>
        <rFont val="Tahoma"/>
        <family val="2"/>
      </rPr>
      <t>CUMPLIENDO LOS REQUISITOS CONTEMPLADOS EN LA LEY 1755 DE 2015 Y EN CONCORDANCIA CON EL ARTÍCULO 52 DEL ACUERDO 741 DEL 2019 REGLAMENTO INTERNO CONCEJO DE BOGOTÁ, SÍRVASE A DAR ENTREGA E INFORMACIÓN RELACIONADA A LA CONTRATACIÓN DE LA ENTIDAD DURANTE LOS AÑOS 2018, 2019 Y 2020 EN ORDEN CRONOLÓGICO Y POR SECTORES, (COMPONENTE DE INVERSIÓN Y DE FUNCIONAMIENTO) LA INFORMACIÓN DEBERÁ SER ENTREGADA EN FORMATO DE EXCEL Y CON LOS SIGUIENTES CRITERIOS:</t>
    </r>
  </si>
  <si>
    <r>
      <rPr>
        <sz val="10"/>
        <rFont val="Tahoma"/>
        <family val="2"/>
      </rPr>
      <t>2021-04-09 15:46:32</t>
    </r>
  </si>
  <si>
    <r>
      <rPr>
        <sz val="10"/>
        <rFont val="Tahoma"/>
        <family val="2"/>
      </rPr>
      <t>AUDITORIA DE REGULARIDAD 122 PAD 2021 FDLCH-SOLICITUD DE INFORMACIÓN CONTRATOS DE OBRA MALLA VIAL ¿¿¿ FACTOR DE CALIDAD</t>
    </r>
  </si>
  <si>
    <t>DP Ente de Control - 5 días</t>
  </si>
  <si>
    <t xml:space="preserve">NO </t>
  </si>
  <si>
    <r>
      <rPr>
        <sz val="10"/>
        <rFont val="Tahoma"/>
        <family val="2"/>
      </rPr>
      <t>2021-08-17 08:37:07</t>
    </r>
  </si>
  <si>
    <r>
      <rPr>
        <sz val="10"/>
        <rFont val="Tahoma"/>
        <family val="2"/>
      </rPr>
      <t>PRESUNTA VIOLACIÓN DEL USO DEL SUELO CALLE 55 N 13-64/13--66/13-75</t>
    </r>
  </si>
  <si>
    <t>AGPJ</t>
  </si>
  <si>
    <t>COMENTARIO: SE REALIZO OPERATIVO DE VERIFICACION EL 13 DE AGOSTO DE 2021 Y SE VERIFICÓ EL USO DEL SUELO, ASI MISMO SE ASISTIÓ A UNA SESION EN LA JAL DONDE SE EXPUSO LO ENCONTRADO EN LOS ESTABLECIMIENTOS. SE HACE PRESENTACION Y ESAS ES LA QUE SE ENTREGA.</t>
  </si>
  <si>
    <r>
      <rPr>
        <sz val="10"/>
        <rFont val="Tahoma"/>
        <family val="2"/>
      </rPr>
      <t>2022-07-14 10:48:21</t>
    </r>
  </si>
  <si>
    <r>
      <rPr>
        <sz val="10"/>
        <rFont val="Tahoma"/>
        <family val="2"/>
      </rPr>
      <t>VEEDURIA DISTRITAL</t>
    </r>
  </si>
  <si>
    <r>
      <rPr>
        <sz val="10"/>
        <rFont val="Tahoma"/>
        <family val="2"/>
      </rPr>
      <t>SOLICITUD DE INFORMACIÓN SDQS 1707782022 RADICADO VEEDURÍA DISTRITAL 20222200032322 EXP. 2022500305100261E</t>
    </r>
  </si>
  <si>
    <r>
      <rPr>
        <sz val="10"/>
        <rFont val="Tahoma"/>
        <family val="2"/>
      </rPr>
      <t>2022-10-03 12:42:15</t>
    </r>
  </si>
  <si>
    <r>
      <rPr>
        <sz val="10"/>
        <rFont val="Tahoma"/>
        <family val="2"/>
      </rPr>
      <t>SOLICITUD DE INFORMACIÓN</t>
    </r>
  </si>
  <si>
    <t>24/11/2022
26/01/2023</t>
  </si>
  <si>
    <t>20225220801401
20235220027041</t>
  </si>
  <si>
    <r>
      <rPr>
        <sz val="10"/>
        <rFont val="Tahoma"/>
        <family val="2"/>
      </rPr>
      <t>2022-10-18 09:28:52</t>
    </r>
  </si>
  <si>
    <r>
      <rPr>
        <sz val="10"/>
        <rFont val="Tahoma"/>
        <family val="2"/>
      </rPr>
      <t>SOLICITUD DE INFORMACIÓN SDQS 2155242021 RADICADO VEEDURÍA DISTRITAL 20212200063402 EXP. 2021500305100524E</t>
    </r>
  </si>
  <si>
    <t>TIENE TRAMITE CERRADO EN ORFEO CON LA SIGUIENTE ANOTACION "TRAMITADO CON LA RESPUESTA CORRESPONDIENTE PENDIENTE ACUSE" SIN EMBARGO NO HAY RADICADO DE RESPUESTA,</t>
  </si>
  <si>
    <r>
      <rPr>
        <sz val="10"/>
        <rFont val="Tahoma"/>
        <family val="2"/>
      </rPr>
      <t>2022-10-18 12:02:23</t>
    </r>
  </si>
  <si>
    <r>
      <rPr>
        <sz val="10"/>
        <rFont val="Tahoma"/>
        <family val="2"/>
      </rPr>
      <t>PROCURADURIA GENERAL DE LA NACION</t>
    </r>
  </si>
  <si>
    <r>
      <rPr>
        <sz val="10"/>
        <rFont val="Tahoma"/>
        <family val="2"/>
      </rPr>
      <t>TRASLADO DE PETICION E-2022-357556</t>
    </r>
  </si>
  <si>
    <r>
      <rPr>
        <sz val="10"/>
        <rFont val="Tahoma"/>
        <family val="2"/>
      </rPr>
      <t>2022-11-21 07:31:49</t>
    </r>
  </si>
  <si>
    <r>
      <rPr>
        <sz val="10"/>
        <rFont val="Tahoma"/>
        <family val="2"/>
      </rPr>
      <t>CONTRALORIA  GENERAL</t>
    </r>
  </si>
  <si>
    <r>
      <rPr>
        <sz val="10"/>
        <rFont val="Tahoma"/>
        <family val="2"/>
      </rPr>
      <t>ACCIONES EMERGENCIA INVERNAL UPZ 89 ¿¿¿ CONTROL SOCIAL NOVIEMBRE DE 2022</t>
    </r>
  </si>
  <si>
    <t>DP Ente de Control - 10 días</t>
  </si>
  <si>
    <r>
      <rPr>
        <sz val="10"/>
        <rFont val="Tahoma"/>
        <family val="2"/>
      </rPr>
      <t>2022-11-28 14:42:20</t>
    </r>
  </si>
  <si>
    <r>
      <rPr>
        <sz val="10"/>
        <rFont val="Tahoma"/>
        <family val="2"/>
      </rPr>
      <t>PRESUNTA PERTURBACION A PROPIEDAD AJENA</t>
    </r>
  </si>
  <si>
    <r>
      <rPr>
        <sz val="10"/>
        <rFont val="Tahoma"/>
        <family val="2"/>
      </rPr>
      <t>2022-11-29 11:38:36</t>
    </r>
  </si>
  <si>
    <r>
      <rPr>
        <sz val="10"/>
        <rFont val="Tahoma"/>
        <family val="2"/>
      </rPr>
      <t>REMISIÓN POR COMPETENCIA E-2022-482213 (6) FOLIOS</t>
    </r>
  </si>
  <si>
    <r>
      <rPr>
        <sz val="10"/>
        <rFont val="Tahoma"/>
        <family val="2"/>
      </rPr>
      <t>2022-12-05 15:08:12</t>
    </r>
  </si>
  <si>
    <r>
      <rPr>
        <sz val="10"/>
        <rFont val="Tahoma"/>
        <family val="2"/>
      </rPr>
      <t>SOLICITUD DE OPETRIVOS DE TRANSITO Y CONVIVENCIA EN LA CALLE 85</t>
    </r>
  </si>
  <si>
    <t>TIENE TRAMITE CERRADO EN ORFEO PERO NO TIENE RADICADO DE RESPUESTA</t>
  </si>
  <si>
    <r>
      <rPr>
        <sz val="10"/>
        <rFont val="Tahoma"/>
        <family val="2"/>
      </rPr>
      <t>2022-12-21 09:49:17</t>
    </r>
  </si>
  <si>
    <r>
      <rPr>
        <sz val="10"/>
        <rFont val="Tahoma"/>
        <family val="2"/>
      </rPr>
      <t>REMISION TRASLADO PETICIÓN E-2022-640508</t>
    </r>
  </si>
  <si>
    <r>
      <rPr>
        <sz val="10"/>
        <rFont val="Tahoma"/>
        <family val="2"/>
      </rPr>
      <t>2022-12-22 14:08:35</t>
    </r>
  </si>
  <si>
    <r>
      <rPr>
        <sz val="10"/>
        <rFont val="Tahoma"/>
        <family val="2"/>
      </rPr>
      <t>CUMPLIMIENTO DE COMPROMISOS, REUNIÓN DEL 29 DE SEPTIEMBRE DE 2022, PARQUE EL NOGAL.</t>
    </r>
  </si>
  <si>
    <r>
      <rPr>
        <sz val="10"/>
        <rFont val="Tahoma"/>
        <family val="2"/>
      </rPr>
      <t>2022-12-27 12:11:02</t>
    </r>
  </si>
  <si>
    <r>
      <rPr>
        <sz val="10"/>
        <rFont val="Tahoma"/>
        <family val="2"/>
      </rPr>
      <t>SOLICITUD DE INFORME Y DOCUMENTOS PROCESO DE RESPONSABILIDAD FISCAL N</t>
    </r>
  </si>
  <si>
    <r>
      <rPr>
        <sz val="10"/>
        <rFont val="Tahoma"/>
        <family val="2"/>
      </rPr>
      <t>2022-12-28 10:11:32</t>
    </r>
  </si>
  <si>
    <r>
      <rPr>
        <sz val="10"/>
        <rFont val="Tahoma"/>
        <family val="2"/>
      </rPr>
      <t>SOLICITUD DE INFORMACIÓN SDQS 2729632020 RADICADO VEEDURÍA DISTRITAL 20202200091022 EXPEDIENTE 2020500305100942E</t>
    </r>
  </si>
  <si>
    <r>
      <rPr>
        <sz val="10"/>
        <rFont val="Tahoma"/>
        <family val="2"/>
      </rPr>
      <t>2023-01-04 09:22:44</t>
    </r>
  </si>
  <si>
    <r>
      <rPr>
        <sz val="10"/>
        <rFont val="Tahoma"/>
        <family val="2"/>
      </rPr>
      <t>PERSONERIA LOCAL DE CHAPINERO</t>
    </r>
  </si>
  <si>
    <r>
      <rPr>
        <sz val="10"/>
        <rFont val="Tahoma"/>
        <family val="2"/>
      </rPr>
      <t>SOLICITUD DE RESPUESTA A RADICADO 321046-2023. INTERVENCION ESPACIO PUBLICO CLL66 ENTRE CARRERA 6A Y 7A</t>
    </r>
  </si>
  <si>
    <t xml:space="preserve">20235230039211          20235230070851          20235230039151          20235230039231          20235230039291         </t>
  </si>
  <si>
    <r>
      <rPr>
        <sz val="10"/>
        <rFont val="Tahoma"/>
        <family val="2"/>
      </rPr>
      <t>2023-01-04 13:31:31</t>
    </r>
  </si>
  <si>
    <r>
      <rPr>
        <sz val="10"/>
        <rFont val="Tahoma"/>
        <family val="2"/>
      </rPr>
      <t>SOLICITUD PARA DAR RESPUESTA A ¿¿¿DERECHO DE PETICIÓN ATENCIÓN A NIÑEZ INDÍGENA DE BOGOTÁ EN EL PARQUE NACIONAL¿¿¿</t>
    </r>
  </si>
  <si>
    <t>DP Ente de Control - 3 días</t>
  </si>
  <si>
    <r>
      <rPr>
        <sz val="10"/>
        <rFont val="Tahoma"/>
        <family val="2"/>
      </rPr>
      <t>2023-01-10 10:17:00</t>
    </r>
  </si>
  <si>
    <r>
      <rPr>
        <sz val="10"/>
        <rFont val="Tahoma"/>
        <family val="2"/>
      </rPr>
      <t>SOLICITUD DE INFORMACIÓN PETICIÓN SDQS 1639382020 RADICADO VEEDURÍA DISTRITAL 20202200058572 EXPEDIENTE 2020500305100524E</t>
    </r>
  </si>
  <si>
    <t xml:space="preserve">	20235230032911 </t>
  </si>
  <si>
    <r>
      <rPr>
        <sz val="10"/>
        <rFont val="Tahoma"/>
        <family val="2"/>
      </rPr>
      <t>2023-01-13 08:17:47</t>
    </r>
  </si>
  <si>
    <r>
      <rPr>
        <sz val="10"/>
        <rFont val="Tahoma"/>
        <family val="2"/>
      </rPr>
      <t>DERECHO DE PETICIÓN - ACLARACIÓN UNOS HECHOS, VALIOSA INTERVENCIÓN, TRASLADO POR COMPETENCIA</t>
    </r>
  </si>
  <si>
    <r>
      <rPr>
        <sz val="10"/>
        <rFont val="Tahoma"/>
        <family val="2"/>
      </rPr>
      <t>2023-01-17 10:41:15</t>
    </r>
  </si>
  <si>
    <r>
      <rPr>
        <sz val="10"/>
        <rFont val="Tahoma"/>
        <family val="2"/>
      </rPr>
      <t>SOLICITUD DE INFORMACIÓN SDQS 1948792021 RADICADO VEEDURÍA DISTRITAL 20212200056852 EXPEDIENTE 2021500305100453E-PETICIÓN CIUDADANA EN LA QUE OSCAR JAVIER MARTINEZ CORREA, SOLICITABA VIGILANCIA Y ACOMPAÑAMIENTO AL TRÁMITE DE LA QUERELLA POLICIVA 2021523490103391E</t>
    </r>
  </si>
  <si>
    <r>
      <rPr>
        <sz val="10"/>
        <rFont val="Tahoma"/>
        <family val="2"/>
      </rPr>
      <t>2023-01-18 09:10:20</t>
    </r>
  </si>
  <si>
    <r>
      <rPr>
        <sz val="10"/>
        <rFont val="Tahoma"/>
        <family val="2"/>
      </rPr>
      <t>SOLICITUD DE RESPUESTA A RADICADO 321046-2023.</t>
    </r>
  </si>
  <si>
    <r>
      <rPr>
        <sz val="10"/>
        <rFont val="Tahoma"/>
        <family val="2"/>
      </rPr>
      <t>2023-01-18 14:43:36</t>
    </r>
  </si>
  <si>
    <r>
      <rPr>
        <sz val="10"/>
        <rFont val="Tahoma"/>
        <family val="2"/>
      </rPr>
      <t>REMISIÓN: PROPOSICIÓN NO. 008 DE 2023 URGENTE</t>
    </r>
  </si>
  <si>
    <r>
      <rPr>
        <sz val="10"/>
        <rFont val="Tahoma"/>
        <family val="2"/>
      </rPr>
      <t>2023-01-19 08:15:17</t>
    </r>
  </si>
  <si>
    <r>
      <rPr>
        <sz val="10"/>
        <rFont val="Tahoma"/>
        <family val="2"/>
      </rPr>
      <t>REMOCIÓN EN MASA</t>
    </r>
  </si>
  <si>
    <t>TIENE TRAMITE CERRADO CON LA SIGUIENTE ANOTACIÓN "BUENAS TARDES, SE ESTA HACIENDO SEGUIMIENTO A LA SITUACIÓN CON MESAS DE TRABAJO Y SEGUIMIENTO DE CLGRCC. GRACIAS"</t>
  </si>
  <si>
    <r>
      <rPr>
        <sz val="10"/>
        <rFont val="Tahoma"/>
        <family val="2"/>
      </rPr>
      <t>2023-01-19 15:00:53</t>
    </r>
  </si>
  <si>
    <r>
      <rPr>
        <sz val="10"/>
        <rFont val="Tahoma"/>
        <family val="2"/>
      </rPr>
      <t>SOLICITUD INFORMACIÓN SOBRE PLANES, PROGRAMAS Y PROYECTOS DE INVERSIÓN VIGENCIA 2021-2024</t>
    </r>
  </si>
  <si>
    <r>
      <rPr>
        <sz val="10"/>
        <rFont val="Tahoma"/>
        <family val="2"/>
      </rPr>
      <t>2023-01-19 16:17:32</t>
    </r>
  </si>
  <si>
    <r>
      <rPr>
        <sz val="10"/>
        <rFont val="Tahoma"/>
        <family val="2"/>
      </rPr>
      <t>INFORMACION DE CONTRATOS AÑOS 2021 Y 2022</t>
    </r>
  </si>
  <si>
    <r>
      <rPr>
        <sz val="10"/>
        <rFont val="Tahoma"/>
        <family val="2"/>
      </rPr>
      <t>2023-01-20 08:41:43</t>
    </r>
  </si>
  <si>
    <r>
      <rPr>
        <sz val="10"/>
        <rFont val="Tahoma"/>
        <family val="2"/>
      </rPr>
      <t>2023-01-20 17:01:52</t>
    </r>
  </si>
  <si>
    <r>
      <rPr>
        <sz val="10"/>
        <rFont val="Tahoma"/>
        <family val="2"/>
      </rPr>
      <t>REQUERIMIENTO URGENTE CANAL CATALUÑA</t>
    </r>
  </si>
  <si>
    <t>TIENE TRAMITE CERRADO CON LA SIGUIENTE ANOTACIÓN "BUENAS TARDES, SE HACE SEGUIMIENTO A TRAVES DE LAS MESAS DE TRABAJO CON LA COMUNIDAD Y ENTES EN EL LUGAR :) . GRACIAS"</t>
  </si>
  <si>
    <r>
      <rPr>
        <sz val="10"/>
        <rFont val="Tahoma"/>
        <family val="2"/>
      </rPr>
      <t>2023-01-23 09:22:25</t>
    </r>
  </si>
  <si>
    <r>
      <rPr>
        <sz val="10"/>
        <rFont val="Tahoma"/>
        <family val="2"/>
      </rPr>
      <t>ALCANCE A SOLICITUD INFORMACIÓN AUDITORIA REGULARIDAD PAD 2023 - RADICACIÓN 20235220018931- #: 2-2023-00855 FECHA: 2023-01-16</t>
    </r>
  </si>
  <si>
    <t>DP Ente de Control - 1 día</t>
  </si>
  <si>
    <r>
      <rPr>
        <sz val="10"/>
        <rFont val="Tahoma"/>
        <family val="2"/>
      </rPr>
      <t>2023-01-23 13:06:15</t>
    </r>
  </si>
  <si>
    <r>
      <rPr>
        <sz val="10"/>
        <rFont val="Tahoma"/>
        <family val="2"/>
      </rPr>
      <t>ALCANCE A SOLICITUD INFORMACIÓN AUDITORIA REGULARIDAD PAD 2023 - RADICACIÓN 20235220018931- #: 2-2023-00855 FECHA: 2023-01-16 Y : 2-2023- 01276 -20235210007182 23-01-23</t>
    </r>
  </si>
  <si>
    <r>
      <rPr>
        <sz val="10"/>
        <rFont val="Tahoma"/>
        <family val="2"/>
      </rPr>
      <t>2023-01-23 18:08:00</t>
    </r>
  </si>
  <si>
    <t>DP Concejo - 5 días</t>
  </si>
  <si>
    <r>
      <rPr>
        <sz val="10"/>
        <rFont val="Tahoma"/>
        <family val="2"/>
      </rPr>
      <t>2023-01-23 18:18:07</t>
    </r>
  </si>
  <si>
    <r>
      <rPr>
        <sz val="10"/>
        <rFont val="Tahoma"/>
        <family val="2"/>
      </rPr>
      <t>DERECHO DE PETICIÓN FORMULADO CON FUNDAMENTO EN EL ARTÍCULO 23 DE LA C.P.C</t>
    </r>
  </si>
  <si>
    <r>
      <rPr>
        <sz val="10"/>
        <rFont val="Tahoma"/>
        <family val="2"/>
      </rPr>
      <t>2023-01-24 09:51:39</t>
    </r>
  </si>
  <si>
    <r>
      <rPr>
        <sz val="10"/>
        <rFont val="Tahoma"/>
        <family val="2"/>
      </rPr>
      <t>SOLICITUD SOBRE EL ARREGLO MAL HECHO DE LA CALLE 68 CON CARRERA 1.</t>
    </r>
  </si>
  <si>
    <r>
      <rPr>
        <sz val="10"/>
        <rFont val="Tahoma"/>
        <family val="2"/>
      </rPr>
      <t>2023-01-24 11:49:10</t>
    </r>
  </si>
  <si>
    <r>
      <rPr>
        <sz val="10"/>
        <rFont val="Tahoma"/>
        <family val="2"/>
      </rPr>
      <t>REQUERIMIENTO CIUDADANO SINPROC NO. 3418072 (POR FAVOR CITE ESTE NÚMERO PARA RESPONDER Y CONSULTAR</t>
    </r>
  </si>
  <si>
    <r>
      <rPr>
        <sz val="10"/>
        <rFont val="Tahoma"/>
        <family val="2"/>
      </rPr>
      <t>2023-01-24 12:12:54</t>
    </r>
  </si>
  <si>
    <r>
      <rPr>
        <sz val="10"/>
        <rFont val="Tahoma"/>
        <family val="2"/>
      </rPr>
      <t>CONTRATOS PRESUPUESTOS PARTICIPATIVOS</t>
    </r>
  </si>
  <si>
    <r>
      <rPr>
        <sz val="10"/>
        <rFont val="Tahoma"/>
        <family val="2"/>
      </rPr>
      <t>2023-01-25 12:24:18</t>
    </r>
  </si>
  <si>
    <r>
      <rPr>
        <sz val="10"/>
        <rFont val="Tahoma"/>
        <family val="2"/>
      </rPr>
      <t>PERSONERIA DE BOGOTA</t>
    </r>
  </si>
  <si>
    <r>
      <rPr>
        <sz val="10"/>
        <rFont val="Tahoma"/>
        <family val="2"/>
      </rPr>
      <t>DELEGADA PARA LA POTESTAD DICIPLINARIA I AUTO 001 DEL 10 DE ENERO DE 2023</t>
    </r>
  </si>
  <si>
    <r>
      <rPr>
        <sz val="10"/>
        <rFont val="Tahoma"/>
        <family val="2"/>
      </rPr>
      <t>2023-01-25 16:15:39</t>
    </r>
  </si>
  <si>
    <r>
      <rPr>
        <sz val="10"/>
        <rFont val="Tahoma"/>
        <family val="2"/>
      </rPr>
      <t>REQUERIMIENTO CIUDADANO SINPROC NO. 325901 DE 2023 SOLICITUD DE INFORMACIÓN SOBRE LA EJECUCIÓN DEL CONTRATO DEL FONDO DE DESARROLLO LOCAL DE CHAPINERO ¿¿¿ FDLCH NO. 167 DE 2019, OBRAS EN LA CARRERA 1 BIS DESDE LA CALLE 71 HASTA LA DIAGONAL 72- CIV 2001250. (POR FAVOR CITE ESTE NÚMERO PARA RESPONDER Y CONSULTAR</t>
    </r>
  </si>
  <si>
    <r>
      <rPr>
        <sz val="10"/>
        <rFont val="Tahoma"/>
        <family val="2"/>
      </rPr>
      <t>2023-01-27 15:41:54</t>
    </r>
  </si>
  <si>
    <r>
      <rPr>
        <sz val="10"/>
        <rFont val="Tahoma"/>
        <family val="2"/>
      </rPr>
      <t>SOLICITUD DE INFORMACIÓN PETICIÓN SDQS 1392662022 RADICADO VEEDURÍA DISTRITAL 20222200026382 EXPEDIENTE 2022500305100208E</t>
    </r>
  </si>
  <si>
    <r>
      <rPr>
        <sz val="10"/>
        <rFont val="Tahoma"/>
        <family val="2"/>
      </rPr>
      <t>2023-01-27 16:10:35</t>
    </r>
  </si>
  <si>
    <r>
      <rPr>
        <sz val="10"/>
        <rFont val="Tahoma"/>
        <family val="2"/>
      </rPr>
      <t>CONTRATACIÓN DE LAS ALCALDÍAS LOCALES</t>
    </r>
  </si>
  <si>
    <t>SE DI RESPUESTA CON RADICADO ASOCIADO EN MEMO</t>
  </si>
  <si>
    <r>
      <rPr>
        <sz val="10"/>
        <rFont val="Tahoma"/>
        <family val="2"/>
      </rPr>
      <t>2023-01-30 13:22:53</t>
    </r>
  </si>
  <si>
    <r>
      <rPr>
        <sz val="10"/>
        <rFont val="Tahoma"/>
        <family val="2"/>
      </rPr>
      <t>SOLICITUD INFORMACIÓN ESPACIOS DE PARTICIPACIÓN LOCAL</t>
    </r>
  </si>
  <si>
    <t>REMISION POR COMPETENCIA E-2021-433484</t>
  </si>
  <si>
    <t>INVITACI¿¿N SESI¿¿N 8 DE FEBRERO DE 2023</t>
  </si>
  <si>
    <t>RADICADO N°E -2022-590557</t>
  </si>
  <si>
    <t>SOLICITUD INFORMACIÓN Y VISITA DE SEGUIMIENTO A CONTRATOS 200 Y 259 DE 2022 PROGRAMA LOCALIDES AL TABLERO/VAMOS A LA OBRA (RESOLUCIÓN 036 DE DICIEMBRE 23 DE 2022)</t>
  </si>
  <si>
    <t>SOLICITUD DE CONTRATOS</t>
  </si>
  <si>
    <t>SOLICITUD DE INFORMACIÓN PRESUPUESTO</t>
  </si>
  <si>
    <t>SOLICITUD INFORMACIÓN AUDITORIA REGULARIDAD PAD 2023</t>
  </si>
  <si>
    <t>DERECHO DE PETICIÓN.ADJUNTAR LAS DECLARACIONES DE BIENES Y RENTAS, REGISTRO DE CONFLICTOS DE INTERESES Y LA DECLARACIÓN DEL IMPUESTO SOBRE LA RENTA Y COMPLEMENTARIOS DE LOS AÑOS 2019, 2020, 2021 Y 2022 PRESENTADAS</t>
  </si>
  <si>
    <r>
      <rPr>
        <sz val="9"/>
        <rFont val="Arial"/>
        <family val="2"/>
      </rPr>
      <t>2021-09-16 12:43:28</t>
    </r>
  </si>
  <si>
    <r>
      <rPr>
        <sz val="9"/>
        <rFont val="Arial"/>
        <family val="2"/>
      </rPr>
      <t>TRASLADO QUEJA CIUDADANA SOLOCITUD DE INTERVENCION POR RUIDO Y CONTAMINACION AUDITIVA UBICADO EN LA CARRERA 15 #79-37</t>
    </r>
  </si>
  <si>
    <r>
      <rPr>
        <sz val="9"/>
        <rFont val="Arial"/>
        <family val="2"/>
      </rPr>
      <t>MARICELA PALACIO RODRIGUEZ</t>
    </r>
  </si>
  <si>
    <r>
      <rPr>
        <sz val="9"/>
        <rFont val="Arial"/>
        <family val="2"/>
      </rPr>
      <t>2021-12-07 08:43:04</t>
    </r>
  </si>
  <si>
    <r>
      <rPr>
        <sz val="9"/>
        <rFont val="Arial"/>
        <family val="2"/>
      </rPr>
      <t>SINPROC 207336 ASUNTO: REITERACIÓN TRASLADO QUEJA CIUDADANA (VISITA DE VERIFICACIÓN) A EFECTOS DE CORROBORAR LOS HECHOS NARRADOS POR EL PETICIONARIO RESPECTO DE LOS ALTOS NIVELES DE RUIDO Y CONTAMINACIÓN AUDITIVA QUE SE PRESENTAN EN EL ESTABLECIMIENTO DE COMERCIO UBICADO EN LA CARRERA 15 NO. 79 ¿¿¿ 37.</t>
    </r>
  </si>
  <si>
    <r>
      <rPr>
        <sz val="9"/>
        <rFont val="Arial"/>
        <family val="2"/>
      </rPr>
      <t>2021-12-17 06:58:48</t>
    </r>
  </si>
  <si>
    <r>
      <rPr>
        <sz val="9"/>
        <rFont val="Arial"/>
        <family val="2"/>
      </rPr>
      <t>REFERENCIA: SINPROC 213025 ASUNTO: TRASLADO QUEJA CIUDADANA</t>
    </r>
  </si>
  <si>
    <r>
      <rPr>
        <sz val="9"/>
        <rFont val="Arial"/>
        <family val="2"/>
      </rPr>
      <t>2021-12-21 09:14:40</t>
    </r>
  </si>
  <si>
    <r>
      <rPr>
        <sz val="9"/>
        <rFont val="Arial"/>
        <family val="2"/>
      </rPr>
      <t>SOLICITUD DE RESPUESTA A RADICADO 3090192-2021.</t>
    </r>
  </si>
  <si>
    <t>COMENTARIO: SE DA TRASLADO AL IPES PARA QUE RESPONDA DESDE SU COMPETENCIA, YA QUE LA ALCALDÍA LOCAL NO CUENTA CON LA FACULTAD DE DETERMINAR EL TEMA</t>
  </si>
  <si>
    <r>
      <rPr>
        <sz val="9"/>
        <rFont val="Arial"/>
        <family val="2"/>
      </rPr>
      <t>2021-12-21 10:21:29</t>
    </r>
  </si>
  <si>
    <r>
      <rPr>
        <sz val="9"/>
        <rFont val="Arial"/>
        <family val="2"/>
      </rPr>
      <t>REMITO COPIA DE LAS LICENCIAS DE CONSTRUCCIÓN QUE HAN SIDO NOTIFICADAS A ESTE DESPACHO EN EJERCICIO DE LA FUNCIÓN DE MINISTERIO PÚBLICO ANTE LAS CURADURÍAS URBANAS</t>
    </r>
  </si>
  <si>
    <t>COMENTARIO: SE INCLUYE CADA UNA DE LAS DIRECCIONES PARA REALIZAR LA VERIFICACION CORRESPONDIENTE Y EL SEGUMIENTO A QUE HAYA LUGAR, SE DA POR TERMIANDO EL TRAMITE Y SE PROCEDE A CERARSE.</t>
  </si>
  <si>
    <r>
      <rPr>
        <sz val="9"/>
        <rFont val="Arial"/>
        <family val="2"/>
      </rPr>
      <t>2021-12-24 08:30:07</t>
    </r>
  </si>
  <si>
    <r>
      <rPr>
        <sz val="9"/>
        <rFont val="Arial"/>
        <family val="2"/>
      </rPr>
      <t>SOLICITUD DE COPIA DE LAS LICENCIAS DE CONSTRUCCIÓN QUE HAN SIDO NOTIFICADAS A ESTE DESPACHO EN EJERCICIO DE LA FUNCIÓN DE MINISTERIO PÚBLICO ANTE LAS CURADURÍAS URBANAS</t>
    </r>
  </si>
  <si>
    <t>Solicitud de copias</t>
  </si>
  <si>
    <t>COMENTARIO: SE INCLUYERON LAS DIRECCIONES DE CADA UNA DE LAS CONSTRUCCIONES PARA REALIZAR LA VERIFICACIÓN Y SEGUIMIENTO CORRESPONDIENTE, SE DA POR TERMINADO EL TRÁMITE Y SE PROCEDE A CERRARSE, YA QUE NO REQUIERE RESPUESTA POR QUE ES UNA NOTIFICACION DE LAS LICENCIAS DESISTIDAS.</t>
  </si>
  <si>
    <r>
      <rPr>
        <sz val="9"/>
        <rFont val="Arial"/>
        <family val="2"/>
      </rPr>
      <t>2021-12-30 13:13:44</t>
    </r>
  </si>
  <si>
    <r>
      <rPr>
        <sz val="9"/>
        <rFont val="Arial"/>
        <family val="2"/>
      </rPr>
      <t>DEPENDENCIA POTESTAD DISIPLINARIA III RADICACION N° ER77480-2020 AUTON° 838 DEL 13 DE DICIEMBRE DE 2021 DECISION AUTO APERTURA DE INVESTIGACION DISCIPLINARIA</t>
    </r>
  </si>
  <si>
    <r>
      <rPr>
        <sz val="9"/>
        <rFont val="Arial"/>
        <family val="2"/>
      </rPr>
      <t>2022-02-01 11:59:41</t>
    </r>
  </si>
  <si>
    <r>
      <rPr>
        <sz val="9"/>
        <rFont val="Arial"/>
        <family val="2"/>
      </rPr>
      <t>SINPROC 227753 DE 2022 CON RELACIÓN A LOS EDIFICIOS: ¿¿¿EDIFICIO AV. 100¿¿¿, ¿¿¿FUENCARRAS¿¿¿ Y ¿¿¿COMBEIMA¿¿¿ QUE PODRÍAN COLAPSAR, UBICADOS EN LA AVENIDA 100 CON CARRERA 9¿¿,</t>
    </r>
  </si>
  <si>
    <t>Radicado Asociado: 20215230629151    
20195230090101 20215220468141 20215230629141 20215230629161 20235230074571</t>
  </si>
  <si>
    <r>
      <rPr>
        <sz val="9"/>
        <rFont val="Arial"/>
        <family val="2"/>
      </rPr>
      <t>2022-02-11 12:36:52</t>
    </r>
  </si>
  <si>
    <r>
      <rPr>
        <sz val="9"/>
        <rFont val="Arial"/>
        <family val="2"/>
      </rPr>
      <t>SINPROC NO. 225743 ¿¿¿ 2021 (CITAR AL CONTESTAR NÚMERO DE RADICADO Y SINPROC).</t>
    </r>
  </si>
  <si>
    <t>NO REQUIERE RESPUESTA ES COPIA DE LA QUEJA INTER??PUESTA LA SECRETARIA AMBIENTE POR TEMAS DE BIOSEGURIDAD, SE INCLUYE EN LA MATRIZ DE IVAC PARA REALIZAR EL SEGUIMIENTO A QUE HAYA LUGAR, SE DA POR TERMINADO EL TRAMITE Y SE PROCEDE ACERARSE.</t>
  </si>
  <si>
    <r>
      <rPr>
        <sz val="9"/>
        <rFont val="Arial"/>
        <family val="2"/>
      </rPr>
      <t>2022-03-11 13:35:06</t>
    </r>
  </si>
  <si>
    <r>
      <rPr>
        <sz val="9"/>
        <rFont val="Arial"/>
        <family val="2"/>
      </rPr>
      <t>TRASLADO POR COMPETENCIA RADICADO 3196480.</t>
    </r>
  </si>
  <si>
    <t>SE REALIZO VISITA DE VERIFICACION Y SE EVIDENCIO QUE CUMPLIA CON LOS NUEVOS PROTOCOLOS DE BIOSEGURIDAD, SE REALIZO ACTA QUE SE ANEXA. SE DA POR TERMINADO EL TRAMITE Y SE PROCEDE A CERRARSE.</t>
  </si>
  <si>
    <r>
      <rPr>
        <sz val="9"/>
        <rFont val="Arial"/>
        <family val="2"/>
      </rPr>
      <t>2022-04-05 13:49:00</t>
    </r>
  </si>
  <si>
    <r>
      <rPr>
        <sz val="9"/>
        <rFont val="Arial"/>
        <family val="2"/>
      </rPr>
      <t>SINPROC 320¿¿¿7766 DE 2022 SOLICITADO QUE SE PRESTE ATENCIÓN Y SE TOMEN LAS MEDIDAS CORRECTIVAS CORRESPONDIENTES SOBRE EL BIEN INMUEBLE UBICADO EN LA AVENIDA CALLE 82 # 12 A - 35</t>
    </r>
  </si>
  <si>
    <t xml:space="preserve">SI </t>
  </si>
  <si>
    <r>
      <rPr>
        <sz val="9"/>
        <rFont val="Arial"/>
        <family val="2"/>
      </rPr>
      <t>2022-04-05 15:16:04</t>
    </r>
  </si>
  <si>
    <r>
      <rPr>
        <sz val="9"/>
        <rFont val="Arial"/>
        <family val="2"/>
      </rPr>
      <t>PRIMERA REITERACION SINPROC 227753 DE 2022</t>
    </r>
  </si>
  <si>
    <r>
      <rPr>
        <sz val="9"/>
        <rFont val="Arial"/>
        <family val="2"/>
      </rPr>
      <t>2022-06-23 15:48:48</t>
    </r>
  </si>
  <si>
    <r>
      <rPr>
        <sz val="9"/>
        <rFont val="Arial"/>
        <family val="2"/>
      </rPr>
      <t>CONTROL URBANO LICENCIAS DE CONSTRUCCIÓN LOCALIDAD DE CHAPINERO</t>
    </r>
  </si>
  <si>
    <t>COMENTARIO: NO REQUIERE RESPUESTA ES INFORMATIVO SOBRE DE LAS LICENCIAS DESISTIDAS PARA REALIZAR EL CONTROL URBANISTICO, SE INCLUYO EN LA MATRIZ DE IVACA CADA UNA DE LAS DIRECCIONES PARA REALIZAR EL SEGUIMIENTO CORRESPONDIENTE, SE DA POR TERMINADO EL TRAMITE Y SE PROCEDE ACERRASE.</t>
  </si>
  <si>
    <r>
      <rPr>
        <sz val="9"/>
        <rFont val="Arial"/>
        <family val="2"/>
      </rPr>
      <t>2022-07-26 16:31:17</t>
    </r>
  </si>
  <si>
    <r>
      <rPr>
        <sz val="9"/>
        <rFont val="Arial"/>
        <family val="2"/>
      </rPr>
      <t>RESPUESTA 2022-EE-0530513</t>
    </r>
  </si>
  <si>
    <t>COMENTARIO: NO REQUIERE RESPUESTA SE INCLUYE EN LA MATRIZ LA DIRECCIONES DE LAS LICENCIAS DESISTIDAS PARA REALIZAR EL IVC CORRESPONDIENTE A CADA UNA. SE DA POR TERMINADO EL TRAMITE Y SE PROCEDE ACERARSE.</t>
  </si>
  <si>
    <r>
      <rPr>
        <sz val="9"/>
        <rFont val="Arial"/>
        <family val="2"/>
      </rPr>
      <t>2022-08-17 09:24:40</t>
    </r>
  </si>
  <si>
    <r>
      <rPr>
        <sz val="9"/>
        <rFont val="Arial"/>
        <family val="2"/>
      </rPr>
      <t>SIRIUS 2022-IE-0026884</t>
    </r>
  </si>
  <si>
    <t>COMENTARIO: NO REQUIERE RESPUESTA ES UNA COMUNICACIÓN DONDE SE INDICA LAS LICENCIAS QUE SE NOTIFICARON COMO DESISTIDAS, SE INCLUYE EN LA MATRIZ 1 A 1 LAS DIRECCIONES DE LAS LICENCIAS NEGADAS O DESISTIDAS PARA REALIZAR EL TRAMITE CORRESPONDIENTE. SE DA POR TERMINADO EL TRAMITE Y SE PROCEDE ACERARSE.</t>
  </si>
  <si>
    <r>
      <rPr>
        <sz val="9"/>
        <rFont val="Arial"/>
        <family val="2"/>
      </rPr>
      <t>2022-08-26 14:57:35</t>
    </r>
  </si>
  <si>
    <r>
      <rPr>
        <sz val="9"/>
        <rFont val="Arial"/>
        <family val="2"/>
      </rPr>
      <t>SOLICITAR RESPUESTA A RADICADO 282060-2022.</t>
    </r>
  </si>
  <si>
    <r>
      <rPr>
        <sz val="9"/>
        <rFont val="Arial"/>
        <family val="2"/>
      </rPr>
      <t>YADY MATILDE MORENO VARGAS</t>
    </r>
  </si>
  <si>
    <r>
      <rPr>
        <sz val="9"/>
        <rFont val="Arial"/>
        <family val="2"/>
      </rPr>
      <t>2022-08-29 11:03:37</t>
    </r>
  </si>
  <si>
    <t>ASOCIA RTA A RAD 20235230072801</t>
  </si>
  <si>
    <r>
      <rPr>
        <sz val="9"/>
        <rFont val="Arial"/>
        <family val="2"/>
      </rPr>
      <t>2022-09-05 13:39:54</t>
    </r>
  </si>
  <si>
    <r>
      <rPr>
        <sz val="9"/>
        <rFont val="Arial"/>
        <family val="2"/>
      </rPr>
      <t>SINPROC 3307743 DE 2022 (AL RESPONDER, FAVOR CITAR ESTE NÚMERO)</t>
    </r>
  </si>
  <si>
    <t xml:space="preserve">20225230706971           20225230706921          </t>
  </si>
  <si>
    <r>
      <rPr>
        <sz val="9"/>
        <rFont val="Arial"/>
        <family val="2"/>
      </rPr>
      <t>2022-09-06 15:49:35</t>
    </r>
  </si>
  <si>
    <r>
      <rPr>
        <sz val="9"/>
        <rFont val="Arial"/>
        <family val="2"/>
      </rPr>
      <t>SINPROC-284836-2022. (FAVOR CONTESTAR AL CORREO PERSONERIACHAPINERO@PERSONERIABOGOTA.GOV.CO)</t>
    </r>
  </si>
  <si>
    <t>N/A</t>
  </si>
  <si>
    <r>
      <rPr>
        <sz val="9"/>
        <rFont val="Arial"/>
        <family val="2"/>
      </rPr>
      <t>2022-09-16 12:44:02</t>
    </r>
  </si>
  <si>
    <r>
      <rPr>
        <sz val="9"/>
        <rFont val="Arial"/>
        <family val="2"/>
      </rPr>
      <t>PROBLEMATICA LOCALIDAD DE SAN LUIS</t>
    </r>
  </si>
  <si>
    <r>
      <rPr>
        <sz val="9"/>
        <rFont val="Arial"/>
        <family val="2"/>
      </rPr>
      <t>NATHALY TORRES TORRES</t>
    </r>
  </si>
  <si>
    <r>
      <rPr>
        <sz val="9"/>
        <rFont val="Arial"/>
        <family val="2"/>
      </rPr>
      <t>2022-09-23 11:10:11</t>
    </r>
  </si>
  <si>
    <r>
      <rPr>
        <sz val="9"/>
        <rFont val="Arial"/>
        <family val="2"/>
      </rPr>
      <t>SEGUNDA SOLICITUD DE RESPUESTA AL RADICADO 282060-2022.</t>
    </r>
  </si>
  <si>
    <t>30/02/2023</t>
  </si>
  <si>
    <r>
      <rPr>
        <sz val="9"/>
        <rFont val="Arial"/>
        <family val="2"/>
      </rPr>
      <t>2022-10-03 07:58:52</t>
    </r>
  </si>
  <si>
    <r>
      <rPr>
        <sz val="9"/>
        <rFont val="Arial"/>
        <family val="2"/>
      </rPr>
      <t>SEGUNDA SOLICITUD DE RESPUESTA A RADICADO 282111-2022</t>
    </r>
  </si>
  <si>
    <r>
      <rPr>
        <sz val="9"/>
        <rFont val="Arial"/>
        <family val="2"/>
      </rPr>
      <t>2022-10-27 10:41:25</t>
    </r>
  </si>
  <si>
    <r>
      <rPr>
        <sz val="9"/>
        <rFont val="Arial"/>
        <family val="2"/>
      </rPr>
      <t>Traslado derecho petición
AUTORIZO USO DATOS PERSONALES Y CERTIFICO CORREO TIPO PETICION: RADICACI¿¿N ENTRE ENTIDADES</t>
    </r>
  </si>
  <si>
    <r>
      <rPr>
        <sz val="9"/>
        <rFont val="Arial"/>
        <family val="2"/>
      </rPr>
      <t>2022-11-11 10:49:19</t>
    </r>
  </si>
  <si>
    <r>
      <rPr>
        <sz val="9"/>
        <rFont val="Arial"/>
        <family val="2"/>
      </rPr>
      <t>DEPENDENCIA DIRECCION DE INVESTIGACIONES ESPECIALES Y APOYO TECNICO RADICACION N° 2689172022 AUTO N° 377 DE FECHA 31 DE OCTUBRE DE 2022 DECISION AUTO DE INDAGACION PREVIA</t>
    </r>
  </si>
  <si>
    <r>
      <rPr>
        <sz val="9"/>
        <rFont val="Arial"/>
        <family val="2"/>
      </rPr>
      <t>2022-11-17 10:40:48</t>
    </r>
  </si>
  <si>
    <r>
      <rPr>
        <sz val="9"/>
        <rFont val="Arial"/>
        <family val="2"/>
      </rPr>
      <t>REFERENCIA: SINPROC 2025925 N° EXPEDIENTE: 183 DE 2010 QUERELLADO(A): PROCESO (EC., RU., RBUP.): OBRAS ACTUACIÓN: CADUCIDAD</t>
    </r>
  </si>
  <si>
    <r>
      <rPr>
        <sz val="9"/>
        <rFont val="Arial"/>
        <family val="2"/>
      </rPr>
      <t>HERNANDO ELIAS GARCIA VARGAS</t>
    </r>
  </si>
  <si>
    <r>
      <rPr>
        <sz val="9"/>
        <rFont val="Arial"/>
        <family val="2"/>
      </rPr>
      <t>2022-11-17 16:24:16</t>
    </r>
  </si>
  <si>
    <r>
      <rPr>
        <sz val="9"/>
        <rFont val="Arial"/>
        <family val="2"/>
      </rPr>
      <t>TRASLADO POR COMPETENCIA</t>
    </r>
  </si>
  <si>
    <r>
      <rPr>
        <sz val="9"/>
        <rFont val="Arial"/>
        <family val="2"/>
      </rPr>
      <t>2022-11-25 09:18:27</t>
    </r>
  </si>
  <si>
    <r>
      <rPr>
        <sz val="9"/>
        <rFont val="Arial"/>
        <family val="2"/>
      </rPr>
      <t>REFERENCIA: SINPROC 2214362 N° EXPEDIENTE: 9 DE 2016 QUERELLADO(A): PROCESO (EC., RU., RBUP.): OBRAS ACTUACIÓN: CADUCIDAD</t>
    </r>
  </si>
  <si>
    <r>
      <rPr>
        <sz val="9"/>
        <rFont val="Arial"/>
        <family val="2"/>
      </rPr>
      <t>2022-11-25 09:20:09</t>
    </r>
  </si>
  <si>
    <r>
      <rPr>
        <sz val="9"/>
        <rFont val="Arial"/>
        <family val="2"/>
      </rPr>
      <t>REFERENCIA: SINPROC 2180944 N° EXPEDIENTE: 12 DE 2016 QUERELLADO(A): PROCESO (EC., RU., RBUP.): OBRAS ACTUACIÓN: CADUCIDAD</t>
    </r>
  </si>
  <si>
    <r>
      <rPr>
        <sz val="9"/>
        <rFont val="Arial"/>
        <family val="2"/>
      </rPr>
      <t>2022-11-25 10:43:35</t>
    </r>
  </si>
  <si>
    <r>
      <rPr>
        <sz val="9"/>
        <rFont val="Arial"/>
        <family val="2"/>
      </rPr>
      <t>REFERENCIA: SINPROC 22041290 N° EXPEDIENTE: 13 DE 2016 QUERELLADO(A): PROCESO (EC., RU., RBUP.): OBRAS ACTUACIÓN: CADUCIDAD</t>
    </r>
  </si>
  <si>
    <r>
      <rPr>
        <sz val="9"/>
        <rFont val="Arial"/>
        <family val="2"/>
      </rPr>
      <t>2022-11-25 10:46:48</t>
    </r>
  </si>
  <si>
    <r>
      <rPr>
        <sz val="9"/>
        <rFont val="Arial"/>
        <family val="2"/>
      </rPr>
      <t>REFERENCIA: SINPROC 3374267 N° EXPEDIENTE: 25 DE 2016 QUERELLADO(A): PROCESO (EC., RU., RBUP.): OBRAS ACTUACIÓN: CADUCIDAD</t>
    </r>
  </si>
  <si>
    <r>
      <rPr>
        <sz val="9"/>
        <rFont val="Arial"/>
        <family val="2"/>
      </rPr>
      <t>2022-11-25 12:02:41</t>
    </r>
  </si>
  <si>
    <r>
      <rPr>
        <sz val="9"/>
        <rFont val="Arial"/>
        <family val="2"/>
      </rPr>
      <t>REFERENCIA: SINPROC 2256700 N° EXPEDIENTE: 20 DE 2016 QUERELLADO(A): PROCESO (EC., RU., RBUP.): OBRAS ACTUACIÓN: CADUCIDAD</t>
    </r>
  </si>
  <si>
    <r>
      <rPr>
        <sz val="9"/>
        <rFont val="Arial"/>
        <family val="2"/>
      </rPr>
      <t>2022-12-07 08:42:48</t>
    </r>
  </si>
  <si>
    <r>
      <rPr>
        <sz val="9"/>
        <rFont val="Arial"/>
        <family val="2"/>
      </rPr>
      <t>SIRIUS 2022-ER-0307460 DE 2022</t>
    </r>
  </si>
  <si>
    <r>
      <rPr>
        <sz val="9"/>
        <rFont val="Arial"/>
        <family val="2"/>
      </rPr>
      <t>JEFERSON ALEJANDRO GOMEZ SANTAFE</t>
    </r>
  </si>
  <si>
    <r>
      <rPr>
        <sz val="9"/>
        <rFont val="Arial"/>
        <family val="2"/>
      </rPr>
      <t>2022-12-07 08:54:53</t>
    </r>
  </si>
  <si>
    <r>
      <rPr>
        <sz val="9"/>
        <rFont val="Arial"/>
        <family val="2"/>
      </rPr>
      <t>SIRIUS 2022-ER0308435 DE 2022-SEGUIMIENTO AL TRAMITE ADELANTADO POR SU DESPACHO RESPECTO DE LOS ESTABLECIMIENTOS DE COMERCIO DENUNCIADOS</t>
    </r>
  </si>
  <si>
    <r>
      <rPr>
        <sz val="9"/>
        <rFont val="Arial"/>
        <family val="2"/>
      </rPr>
      <t>2023-01-31 16:38:22</t>
    </r>
  </si>
  <si>
    <r>
      <rPr>
        <sz val="9"/>
        <rFont val="Arial"/>
        <family val="2"/>
      </rPr>
      <t>DEPENDENCIA DELEGADA PARA LA POTESTAD DISCIPLINARIA III RADICACIÓN NO. 78108 DE 2020 AUTO N° 894 DE 22 DE AGOSTO DE 2022 DECISIÓN APERTURA DE INVESTIGACIÓN DISCIPLINARIA</t>
    </r>
  </si>
  <si>
    <r>
      <rPr>
        <sz val="9"/>
        <rFont val="Arial"/>
        <family val="2"/>
      </rPr>
      <t>2023-02-08 12:27:25</t>
    </r>
  </si>
  <si>
    <r>
      <rPr>
        <sz val="9"/>
        <rFont val="Arial"/>
        <family val="2"/>
      </rPr>
      <t>SOLICITUD INFORMACIÓN PLANES PROGRAMAS Y PROYECTOS</t>
    </r>
  </si>
  <si>
    <r>
      <rPr>
        <sz val="9"/>
        <rFont val="Arial"/>
        <family val="2"/>
      </rPr>
      <t>2023-02-16 13:34:11</t>
    </r>
  </si>
  <si>
    <r>
      <rPr>
        <sz val="9"/>
        <rFont val="Arial"/>
        <family val="2"/>
      </rPr>
      <t>REQUERIMIENTO CIUDADANO SINPROC NO. 329981 (POR FAVOR CITE ESTE NÚMERO PARA RESPONDER Y CONSULTAR EL INCUMPLIMIENTO DE OBLIGACIONES DE PAGO DEL CONTRATO DE PRESTACIÓN DE SERVICIOS PS-017-159-22 PARA LA EJECUCIÓN DEL CONTRATO DE OBRA NO.FDLCH-COP-159-2022.¿¿¿</t>
    </r>
  </si>
  <si>
    <r>
      <rPr>
        <sz val="9"/>
        <rFont val="Arial"/>
        <family val="2"/>
      </rPr>
      <t>ADRIANA MILENA FAURA PUENTES</t>
    </r>
  </si>
  <si>
    <r>
      <rPr>
        <sz val="9"/>
        <rFont val="Arial"/>
        <family val="2"/>
      </rPr>
      <t>2023-02-17 09:59:37</t>
    </r>
  </si>
  <si>
    <r>
      <rPr>
        <sz val="9"/>
        <rFont val="Arial"/>
        <family val="2"/>
      </rPr>
      <t>SOLICITUD DE INFORMACIÓN APYCFP ¿¿¿ACCIONES DE CONTROL AL RETAMO ESPINOSO Y LISO EN EL TERRITORIO DEL DISTRITO CAPITAL¿¿¿. (CITAR AL CONTESTAR NÚMERO DE RADICADO).</t>
    </r>
  </si>
  <si>
    <r>
      <rPr>
        <sz val="9"/>
        <rFont val="Arial"/>
        <family val="2"/>
      </rPr>
      <t>TITO FABIAN RUIZ BARAJAS</t>
    </r>
  </si>
  <si>
    <t xml:space="preserve">     20235220076761
 20235220076111</t>
  </si>
  <si>
    <r>
      <rPr>
        <sz val="9"/>
        <rFont val="Arial"/>
        <family val="2"/>
      </rPr>
      <t>2023-02-20 08:25:00</t>
    </r>
  </si>
  <si>
    <r>
      <rPr>
        <sz val="9"/>
        <rFont val="Arial"/>
        <family val="2"/>
      </rPr>
      <t>SIRIUS 2022 ER 0310415 DE 2022 SOLICITUD DE SEGUIMIENTO A RESPUESTAS Y ACCIONES ADELANTADAS POR A ALCALDÍA LOCAL DE CHAPINERO AL DERECHO DE PETICIÓN RADICADO CON NÚMERO 20225210130202</t>
    </r>
  </si>
  <si>
    <r>
      <rPr>
        <sz val="9"/>
        <rFont val="Arial"/>
        <family val="2"/>
      </rPr>
      <t>ANGELA MARIA SAMUDIO LOPEZ</t>
    </r>
  </si>
  <si>
    <r>
      <rPr>
        <sz val="9"/>
        <rFont val="Arial"/>
        <family val="2"/>
      </rPr>
      <t>2023-02-20 08:58:19</t>
    </r>
  </si>
  <si>
    <r>
      <rPr>
        <sz val="9"/>
        <rFont val="Arial"/>
        <family val="2"/>
      </rPr>
      <t>CONCEJO DE BOGOTA</t>
    </r>
  </si>
  <si>
    <r>
      <rPr>
        <sz val="9"/>
        <rFont val="Arial"/>
        <family val="2"/>
      </rPr>
      <t>DERECHO DE PETICIÓN CUÁLES Y CUÁNTOS CONTRATOS CON LA DEFENSA CIVIL REGIONAL BOGOTÁ SE ENCUENTRAN VIGENTES? ¿¿QUIÉNES LOS ESTÁN EJECUTANDO</t>
    </r>
  </si>
  <si>
    <r>
      <rPr>
        <sz val="9"/>
        <rFont val="Arial"/>
        <family val="2"/>
      </rPr>
      <t>2023-02-20 10:47:28</t>
    </r>
  </si>
  <si>
    <r>
      <rPr>
        <sz val="9"/>
        <rFont val="Arial"/>
        <family val="2"/>
      </rPr>
      <t>SIRIUS 2022ER0312880 DE 2022</t>
    </r>
  </si>
  <si>
    <r>
      <rPr>
        <sz val="9"/>
        <rFont val="Arial"/>
        <family val="2"/>
      </rPr>
      <t>JOHN ALEXANDER CARRILLO PALLARES</t>
    </r>
  </si>
  <si>
    <r>
      <rPr>
        <sz val="9"/>
        <rFont val="Arial"/>
        <family val="2"/>
      </rPr>
      <t>2023-02-20 15:43:57</t>
    </r>
  </si>
  <si>
    <r>
      <rPr>
        <sz val="9"/>
        <rFont val="Arial"/>
        <family val="2"/>
      </rPr>
      <t>CONTRALORIA  GENERAL</t>
    </r>
  </si>
  <si>
    <r>
      <rPr>
        <sz val="9"/>
        <rFont val="Arial"/>
        <family val="2"/>
      </rPr>
      <t>SEGUIMIENTO PROGRAMA LOCALIDADES AL TABLERO</t>
    </r>
  </si>
  <si>
    <r>
      <rPr>
        <sz val="9"/>
        <rFont val="Arial"/>
        <family val="2"/>
      </rPr>
      <t>2023-02-24 16:12:18</t>
    </r>
  </si>
  <si>
    <r>
      <rPr>
        <sz val="9"/>
        <rFont val="Arial"/>
        <family val="2"/>
      </rPr>
      <t>SOLICITUD INFORMACIÓN</t>
    </r>
  </si>
  <si>
    <r>
      <rPr>
        <sz val="9"/>
        <rFont val="Arial"/>
        <family val="2"/>
      </rPr>
      <t>KATHERINE RODRIGUEZ QUINTERO</t>
    </r>
  </si>
  <si>
    <r>
      <rPr>
        <sz val="9"/>
        <rFont val="Arial"/>
        <family val="2"/>
      </rPr>
      <t>2023-02-27 09:21:50</t>
    </r>
  </si>
  <si>
    <r>
      <rPr>
        <sz val="9"/>
        <rFont val="Arial"/>
        <family val="2"/>
      </rPr>
      <t>VEEDURIA DISTRITAL</t>
    </r>
  </si>
  <si>
    <r>
      <rPr>
        <sz val="9"/>
        <rFont val="Arial"/>
        <family val="2"/>
      </rPr>
      <t>SOLICITUD DE REITERACIÓN POR NO RESPUESTA RADICADO NO. 20202200097312¿¿¿ EXPEDIENTE 2020500305101008E</t>
    </r>
  </si>
  <si>
    <r>
      <rPr>
        <sz val="9"/>
        <rFont val="Arial"/>
        <family val="2"/>
      </rPr>
      <t>FABIOLA VASQUEZ PEDRAZA</t>
    </r>
  </si>
  <si>
    <r>
      <rPr>
        <sz val="9"/>
        <rFont val="Arial"/>
        <family val="2"/>
      </rPr>
      <t>2023-01-19 08:18:55</t>
    </r>
  </si>
  <si>
    <r>
      <rPr>
        <sz val="9"/>
        <rFont val="Arial"/>
        <family val="2"/>
      </rPr>
      <t>PERSONERIA LOCAL DE CHAPINERO</t>
    </r>
  </si>
  <si>
    <r>
      <rPr>
        <sz val="9"/>
        <rFont val="Arial"/>
        <family val="2"/>
      </rPr>
      <t>SOLICITUD URGENTE RESPUESTA RADICADO 309971-2022.</t>
    </r>
  </si>
  <si>
    <r>
      <rPr>
        <sz val="9"/>
        <rFont val="Arial"/>
        <family val="2"/>
      </rPr>
      <t>ALFREDO ENRIQUE CACERES MENDOZA</t>
    </r>
  </si>
  <si>
    <r>
      <rPr>
        <sz val="9"/>
        <rFont val="Arial"/>
        <family val="2"/>
      </rPr>
      <t>2023-02-07 14:22:37</t>
    </r>
  </si>
  <si>
    <r>
      <rPr>
        <sz val="9"/>
        <rFont val="Arial"/>
        <family val="2"/>
      </rPr>
      <t>DIEGO ALEJANDRO FERNANDEZ CORTES</t>
    </r>
  </si>
  <si>
    <r>
      <rPr>
        <sz val="9"/>
        <rFont val="Arial"/>
        <family val="2"/>
      </rPr>
      <t>2023-02-07 14:45:20</t>
    </r>
  </si>
  <si>
    <r>
      <rPr>
        <sz val="9"/>
        <rFont val="Arial"/>
        <family val="2"/>
      </rPr>
      <t>SOLICITUD CARPETAS FÍSICAS CONTRATO 167 DE 2019</t>
    </r>
  </si>
  <si>
    <r>
      <rPr>
        <sz val="9"/>
        <rFont val="Arial"/>
        <family val="2"/>
      </rPr>
      <t>MARIA JIMENA CARDONA DIAZ</t>
    </r>
  </si>
  <si>
    <r>
      <rPr>
        <sz val="9"/>
        <rFont val="Arial"/>
        <family val="2"/>
      </rPr>
      <t>2023-02-08 11:21:23</t>
    </r>
  </si>
  <si>
    <r>
      <rPr>
        <sz val="9"/>
        <rFont val="Arial"/>
        <family val="2"/>
      </rPr>
      <t>SOLICITUD INFORMACIÓN A SEGUIMIENTO DE CARNETIZACIÓN DE VENDEDORES INFORMALES</t>
    </r>
  </si>
  <si>
    <r>
      <rPr>
        <sz val="9"/>
        <rFont val="Arial"/>
        <family val="2"/>
      </rPr>
      <t>CRISTIAN ANDRES MONROY CARANTON</t>
    </r>
  </si>
  <si>
    <r>
      <rPr>
        <sz val="9"/>
        <rFont val="Arial"/>
        <family val="2"/>
      </rPr>
      <t>2023-02-28 09:11:00</t>
    </r>
  </si>
  <si>
    <r>
      <rPr>
        <sz val="9"/>
        <rFont val="Arial"/>
        <family val="2"/>
      </rPr>
      <t>TRASLADO DE DERECHO DE PETICIÓN RADICADO NO. 20202200097312¿¿¿ EXPEDIENTE 2020500305101008E</t>
    </r>
  </si>
  <si>
    <r>
      <rPr>
        <sz val="9"/>
        <rFont val="Arial"/>
        <family val="2"/>
      </rPr>
      <t>2023-03-01 16:28:19</t>
    </r>
  </si>
  <si>
    <r>
      <rPr>
        <sz val="9"/>
        <rFont val="Arial"/>
        <family val="2"/>
      </rPr>
      <t>PERSONERIA DE BOGOTA</t>
    </r>
  </si>
  <si>
    <r>
      <rPr>
        <sz val="9"/>
        <rFont val="Arial"/>
        <family val="2"/>
      </rPr>
      <t>SOLICITUD DE INFORMACIÓN APYCFP ¿¿¿ACCIONES DE CONTROL AL RETAMO ESPINOSO Y LISO EN EL TERRITORIO DEL DISTRITO CAPITAL¿¿¿. (CITAR AL CONTESTAR NÚMERO DE RADICADO). 20235210018392</t>
    </r>
  </si>
  <si>
    <r>
      <rPr>
        <sz val="9"/>
        <rFont val="Arial"/>
        <family val="2"/>
      </rPr>
      <t>2023-03-02 07:49:08</t>
    </r>
  </si>
  <si>
    <r>
      <rPr>
        <sz val="9"/>
        <rFont val="Arial"/>
        <family val="2"/>
      </rPr>
      <t>SOLICITUDES CONTROL SOCIAL FEBRERO DE 2023</t>
    </r>
  </si>
  <si>
    <r>
      <rPr>
        <sz val="9"/>
        <rFont val="Arial"/>
        <family val="2"/>
      </rPr>
      <t>2023-03-02 08:11:10</t>
    </r>
  </si>
  <si>
    <r>
      <rPr>
        <sz val="9"/>
        <rFont val="Arial"/>
        <family val="2"/>
      </rPr>
      <t>SOLICITUDES CONTROL SOCIAL FEBRERO DE 2023 QUEBRADA MORACÍ</t>
    </r>
  </si>
  <si>
    <r>
      <rPr>
        <sz val="9"/>
        <rFont val="Arial"/>
        <family val="2"/>
      </rPr>
      <t>PEDRO JAVIER ORTEGON PINILLA</t>
    </r>
  </si>
  <si>
    <r>
      <rPr>
        <sz val="9"/>
        <rFont val="Arial"/>
        <family val="2"/>
      </rPr>
      <t>2023-03-03 11:33:15</t>
    </r>
  </si>
  <si>
    <r>
      <rPr>
        <sz val="9"/>
        <rFont val="Arial"/>
        <family val="2"/>
      </rPr>
      <t>PETICIÓN DE INFORMACIÓN</t>
    </r>
  </si>
  <si>
    <r>
      <rPr>
        <sz val="9"/>
        <rFont val="Arial"/>
        <family val="2"/>
      </rPr>
      <t>2023-03-03 13:57:42</t>
    </r>
  </si>
  <si>
    <r>
      <rPr>
        <sz val="9"/>
        <rFont val="Arial"/>
        <family val="2"/>
      </rPr>
      <t>SINPROC-333202-2023 (FAVOR CONTESTAR AL CORREO PERSONERIACHAPINERO@PERSONERIABOGOTA.GOV.CO)</t>
    </r>
  </si>
  <si>
    <r>
      <rPr>
        <sz val="9"/>
        <rFont val="Arial"/>
      </rPr>
      <t>2023-03-07 13:36:43</t>
    </r>
  </si>
  <si>
    <r>
      <rPr>
        <sz val="9"/>
        <rFont val="Arial"/>
      </rPr>
      <t>PERSONERIA LOCAL DE CHAPINERO</t>
    </r>
  </si>
  <si>
    <r>
      <rPr>
        <sz val="9"/>
        <rFont val="Arial"/>
      </rPr>
      <t>SINPROC-334646-2023. QUEJA POR SITUACION DE CONTRATISTAS</t>
    </r>
  </si>
  <si>
    <r>
      <rPr>
        <sz val="9"/>
        <rFont val="Arial"/>
      </rPr>
      <t>ALFREDO ENRIQUE CACERES MENDOZA</t>
    </r>
  </si>
  <si>
    <r>
      <rPr>
        <sz val="9"/>
        <rFont val="Arial"/>
      </rPr>
      <t>2023-03-07 14:29:06</t>
    </r>
  </si>
  <si>
    <r>
      <rPr>
        <sz val="9"/>
        <rFont val="Arial"/>
      </rPr>
      <t>SOLICITUD INFORMACIÓN RÍO BOGOTÁ</t>
    </r>
  </si>
  <si>
    <r>
      <rPr>
        <sz val="9"/>
        <rFont val="Arial"/>
      </rPr>
      <t>LAURA CATALINA RUBIO CALDERON</t>
    </r>
  </si>
  <si>
    <r>
      <rPr>
        <sz val="9"/>
        <rFont val="Arial"/>
      </rPr>
      <t>2023-03-07 14:35:37</t>
    </r>
  </si>
  <si>
    <r>
      <rPr>
        <sz val="9"/>
        <rFont val="Arial"/>
      </rPr>
      <t>SINPROC-334129-2023. ACTIVIDAD COMERCIAL Y PATRIMONIO CULTURAL</t>
    </r>
  </si>
  <si>
    <r>
      <rPr>
        <sz val="9"/>
        <rFont val="Arial"/>
      </rPr>
      <t>ANGELA MARIA SAMUDIO LOPEZ</t>
    </r>
  </si>
  <si>
    <r>
      <rPr>
        <sz val="9"/>
        <rFont val="Arial"/>
      </rPr>
      <t>2023-03-07 14:37:51</t>
    </r>
  </si>
  <si>
    <r>
      <rPr>
        <sz val="9"/>
        <rFont val="Arial"/>
      </rPr>
      <t>SINPROC-3438413-2023. OCUPACION ESPACIO PUBLICO-ANDEN</t>
    </r>
  </si>
  <si>
    <t xml:space="preserve">20235230093701
20235230093351          20235230093381         </t>
  </si>
  <si>
    <r>
      <rPr>
        <sz val="9"/>
        <rFont val="Arial"/>
      </rPr>
      <t>2023-03-08 16:34:09</t>
    </r>
  </si>
  <si>
    <r>
      <rPr>
        <sz val="9"/>
        <rFont val="Arial"/>
      </rPr>
      <t>CONTRALORIA DE BOGOTA</t>
    </r>
  </si>
  <si>
    <r>
      <rPr>
        <sz val="9"/>
        <rFont val="Arial"/>
      </rPr>
      <t>SOLICITUD CARPETAS FÍSICAS CONTRATOS AUDITORIA REGULARIDAD PAD 2023</t>
    </r>
  </si>
  <si>
    <r>
      <rPr>
        <sz val="9"/>
        <rFont val="Arial"/>
      </rPr>
      <t>MARIA JIMENA CARDONA DIAZ</t>
    </r>
  </si>
  <si>
    <r>
      <rPr>
        <sz val="9"/>
        <rFont val="Arial"/>
      </rPr>
      <t>2023-03-09 14:41:52</t>
    </r>
  </si>
  <si>
    <r>
      <rPr>
        <sz val="9"/>
        <rFont val="Arial"/>
      </rPr>
      <t>SOLICITUD DE INFORMACIÓN URGENTE</t>
    </r>
  </si>
  <si>
    <r>
      <rPr>
        <sz val="9"/>
        <rFont val="Arial"/>
      </rPr>
      <t>2023-03-09 15:26:56</t>
    </r>
  </si>
  <si>
    <r>
      <rPr>
        <sz val="9"/>
        <rFont val="Arial"/>
      </rPr>
      <t>COMUNICACIÓN APERTURA, PRESENTACIÓN EQUIPO COMISIONADO Y SOLICITUD DE INFORMACIÓN.</t>
    </r>
  </si>
  <si>
    <r>
      <rPr>
        <sz val="9"/>
        <rFont val="Arial"/>
      </rPr>
      <t>JAIME HERNANDO PRIETO ALVAREZ</t>
    </r>
  </si>
  <si>
    <t>OBSERVACIONES</t>
  </si>
  <si>
    <t>FECHA SALIDA BD</t>
  </si>
  <si>
    <t>2022-03-18 15:05:40</t>
  </si>
  <si>
    <t>CENTRO DE ATENCION AL CIUDADANO-CONTRALORIA DE BOGOTA</t>
  </si>
  <si>
    <t>SOLICITUD INFORMACIÓN PLANES PROGRAMAS Y PROYECTOS</t>
  </si>
  <si>
    <t>Vencido</t>
  </si>
  <si>
    <t>OK TRAMITE CERRADO</t>
  </si>
  <si>
    <t>CONSOLIDADO ESTADO RADICADOS ENTES DE CONTROL 2017 - 2023</t>
  </si>
  <si>
    <t>Fecha de reporte:</t>
  </si>
  <si>
    <t>Años</t>
  </si>
  <si>
    <t>Trimestres</t>
  </si>
  <si>
    <t>Tiene respuesta</t>
  </si>
  <si>
    <t>Con tiempo</t>
  </si>
  <si>
    <t>Por vencer</t>
  </si>
  <si>
    <t>2023-01-25 16:15:39</t>
  </si>
  <si>
    <t>REQUERIMIENTO CIUDADANO SINPROC NO. 325901 DE 2023 SOLICITUD DE INFORMACIÓN SOBRE LA EJECUCIÓN DEL CONTRATO DEL FONDO DE DESARROLLO LOCAL DE CHAPINERO ¿¿¿ FDLCH NO. 167 DE 2019, OBRAS EN LA CARRERA 1 BIS DESDE LA CALLE 71 HASTA LA DIAGONAL 72- CIV 2001250. (POR FAVOR CITE ESTE NÚMERO PARA RESPONDER Y CONSULTAR</t>
  </si>
  <si>
    <t>2023-01-24 09:51:39</t>
  </si>
  <si>
    <t xml:space="preserve">JOSE MIGUEL SANTAMARIA </t>
  </si>
  <si>
    <t>SOLICITUD SOBRE EL ARREGLO MAL HECHO DE LA CALLE 68 CON CARRERA 1.</t>
  </si>
  <si>
    <t>2023-01-23 18:50:41</t>
  </si>
  <si>
    <t>PROPOSICIÓN NO 016, APROBADA EN SESIÓN DE LA PLENARIA EL 19 DE ENERO DE 2023</t>
  </si>
  <si>
    <t>DP Concejo - 3 días</t>
  </si>
  <si>
    <t>2023-01-23 18:18:07</t>
  </si>
  <si>
    <t>DERECHO DE PETICIÓN FORMULADO CON FUNDAMENTO EN EL ARTÍCULO 23 DE LA C.P.C</t>
  </si>
  <si>
    <t>2023-01-23 18:08:00</t>
  </si>
  <si>
    <t>SOLICITUD DE INFORMACIÓN</t>
  </si>
  <si>
    <t>2023-01-23 18:05:51</t>
  </si>
  <si>
    <t>ENVIO CUESTIONARIP PROPOSICION 020 DE 2023-CITADOS</t>
  </si>
  <si>
    <t>20235210006262</t>
  </si>
  <si>
    <t>2023-01-18 14:43:36</t>
  </si>
  <si>
    <t>REMISIÓN: PROPOSICIÓN NO. 008 DE 2023 URGENTE</t>
  </si>
  <si>
    <t>2023-01-18 09:10:20</t>
  </si>
  <si>
    <t>SOLICITUD DE RESPUESTA A RADICADO 321046-2023.</t>
  </si>
  <si>
    <t>2021-08-17 08:37:07</t>
  </si>
  <si>
    <t>PRESUNTA VIOLACIÓN DEL USO DEL SUELO CALLE 55 N 13-64/13--66/13-75</t>
  </si>
  <si>
    <t>2023-01-17 10:41:15</t>
  </si>
  <si>
    <t>SOLICITUD DE INFORMACIÓN SDQS 1948792021 RADICADO VEEDURÍA DISTRITAL 20212200056852 EXPEDIENTE 2021500305100453E-PETICIÓN CIUDADANA EN LA QUE OSCAR JAVIER MARTINEZ CORREA, SOLICITABA VIGILANCIA Y ACOMPAÑAMIENTO AL TRÁMITE DE LA QUERELLA POLICIVA 2021523490103391E</t>
  </si>
  <si>
    <t>2022-07-14 10:48:21</t>
  </si>
  <si>
    <t>SOLICITUD DE INFORMACIÓN SDQS 1707782022 RADICADO VEEDURÍA DISTRITAL 20222200032322 EXP. 2022500305100261E</t>
  </si>
  <si>
    <t>2023-01-10 10:17:00</t>
  </si>
  <si>
    <t>SOLICITUD DE INFORMACIÓN PETICIÓN SDQS 1639382020 RADICADO VEEDURÍA DISTRITAL 20202200058572 EXPEDIENTE 2020500305100524E</t>
  </si>
  <si>
    <t>2022-10-18 09:28:52</t>
  </si>
  <si>
    <t>SOLICITUD DE INFORMACIÓN SDQS 2155242021 RADICADO VEEDURÍA DISTRITAL 20212200063402 EXP. 2021500305100524E</t>
  </si>
  <si>
    <t>2022-10-18 12:02:23</t>
  </si>
  <si>
    <t>TRASLADO DE PETICION E-2022-357556</t>
  </si>
  <si>
    <t>2022-11-21 07:31:49</t>
  </si>
  <si>
    <t>ACCIONES EMERGENCIA INVERNAL UPZ 89 ¿¿¿ CONTROL SOCIAL NOVIEMBRE DE 2022</t>
  </si>
  <si>
    <t>2022-11-28 14:42:20</t>
  </si>
  <si>
    <t>PRESUNTA PERTURBACION A PROPIEDAD AJENA</t>
  </si>
  <si>
    <t>2022-11-29 11:38:36</t>
  </si>
  <si>
    <t>PROCURADURIA GENERAL DE NACION</t>
  </si>
  <si>
    <t>REMISIÓN POR COMPETENCIA E-2022-482213 (6) FOLIOS</t>
  </si>
  <si>
    <t>2022-12-05 15:08:12</t>
  </si>
  <si>
    <t>SOLICITUD DE OPETRIVOS DE TRANSITO Y CONVIVENCIA EN LA CALLE 85</t>
  </si>
  <si>
    <t>2022-12-21 09:49:17</t>
  </si>
  <si>
    <t>REMISION TRASLADO PETICIÓN E-2022-640508</t>
  </si>
  <si>
    <t>2022-12-22 14:08:35</t>
  </si>
  <si>
    <t>CUMPLIMIENTO DE COMPROMISOS, REUNIÓN DEL 29 DE SEPTIEMBRE DE 2022, PARQUE EL NOGAL.</t>
  </si>
  <si>
    <t>2023-01-04 09:22:44</t>
  </si>
  <si>
    <t>SOLICITUD DE RESPUESTA A RADICADO 321046-2023. INTERVENCION ESPACIO PUBLICO CLL66 ENTRE CARRERA 6A Y 7A</t>
  </si>
  <si>
    <t>2022-12-28 10:11:32</t>
  </si>
  <si>
    <t>SOLICITUD DE INFORMACIÓN SDQS 2729632020 RADICADO VEEDURÍA DISTRITAL 20202200091022 EXPEDIENTE 2020500305100942E</t>
  </si>
  <si>
    <t>CONTRALORIA DE BOGOTA D.C</t>
  </si>
  <si>
    <t>2023-01-30 13:22:53</t>
  </si>
  <si>
    <t>SOLICITUD INFORMACIÓN ESPACIOS DE PARTICIPACIÓN LOCAL</t>
  </si>
  <si>
    <t>2023-01-27 16:10:35</t>
  </si>
  <si>
    <t>CONTRATACIÓN DE LAS ALCALDÍAS LOCALES</t>
  </si>
  <si>
    <t>2023-01-27 15:41:54</t>
  </si>
  <si>
    <t>SOLICITUD DE INFORMACIÓN PETICIÓN SDQS 1392662022 RADICADO VEEDURÍA DISTRITAL 20222200026382 EXPEDIENTE 2022500305100208E</t>
  </si>
  <si>
    <t>2023-01-25 12:24:18</t>
  </si>
  <si>
    <t>DELEGADA PARA LA POTESTAD DICIPLINARIA I AUTO 001 DEL 10 DE ENERO DE 2023</t>
  </si>
  <si>
    <t>2023-01-20 17:01:52</t>
  </si>
  <si>
    <t>REQUERIMIENTO URGENTE CANAL CATALUÑA</t>
  </si>
  <si>
    <t>2023-01-19 08:15:17</t>
  </si>
  <si>
    <t>REMOCIÓN EN MASA</t>
  </si>
  <si>
    <t>TIPOS DE PETICION</t>
  </si>
  <si>
    <t>DESPACHO</t>
  </si>
  <si>
    <t>DIAS LABORALES</t>
  </si>
  <si>
    <t>FESTIVOS</t>
  </si>
  <si>
    <t>FERIADO</t>
  </si>
  <si>
    <t>ESTADO DP</t>
  </si>
  <si>
    <t>TIEMPO MAX RTA</t>
  </si>
  <si>
    <t>Denuncia por actos de corrupción</t>
  </si>
  <si>
    <t>HAYDIBERS ARREDONDO BAUTISTA</t>
  </si>
  <si>
    <t>ADRIANA MARIA PEÑALOZA TORO</t>
  </si>
  <si>
    <t>JAVIER DARIO  CABRALES RODRIGUEZ</t>
  </si>
  <si>
    <t>ANDRES OJEDA RINCON</t>
  </si>
  <si>
    <t> Octubre 17: Festivo por el Día de la Raza</t>
  </si>
  <si>
    <t>&lt;=0</t>
  </si>
  <si>
    <t>JUAN PABLO SANJUAN ARIAS</t>
  </si>
  <si>
    <t>ADRIANA ANDREA ARCHILA MOSCOSO</t>
  </si>
  <si>
    <t>BLANCA AMELIA ESPINOSA HERNANDEZ</t>
  </si>
  <si>
    <t> Noviembre 7: Festivo por el día de todos los Santos</t>
  </si>
  <si>
    <t>1 AL 3</t>
  </si>
  <si>
    <t>KAREN DANIELA ROSERO NARVAEZ</t>
  </si>
  <si>
    <t>ALHISON VANESA GARZON CASTAÑEDA</t>
  </si>
  <si>
    <t>CARLOS ALBERTO ULLOA CALVO</t>
  </si>
  <si>
    <t> Noviembre 14: Festivo por la Independencia de Cartagena</t>
  </si>
  <si>
    <t>&gt;=4</t>
  </si>
  <si>
    <t>OLGA PATRICIA LOPEZ PORTELA</t>
  </si>
  <si>
    <t>ARACELY MEJIA HERRERA</t>
  </si>
  <si>
    <t>ALVARO CUBILLOS RUIZ</t>
  </si>
  <si>
    <t>CARLOS EDGARD PARRA CASTRO</t>
  </si>
  <si>
    <t> Diciembre 8: Inmaculada Concepción</t>
  </si>
  <si>
    <t>OSCAR FABIAN MAESRE OLAYA</t>
  </si>
  <si>
    <t>BLANCA LEIDY NAVARRO DOMINGUEZ</t>
  </si>
  <si>
    <t>CARLOS ENRIQUE RODRIGUEZ LESMES</t>
  </si>
  <si>
    <t> Diciembre 25: Navidad</t>
  </si>
  <si>
    <t>OSCAR YESID RAMOS CALDERON</t>
  </si>
  <si>
    <t>CESAR FRUTO CORREDOR GOMEZ</t>
  </si>
  <si>
    <t>ANDRES MAURICIO CONDE TOLEDO</t>
  </si>
  <si>
    <t>FERNANDO CUERVO RODRIGUEZ</t>
  </si>
  <si>
    <t>Enero 1: Año Nuevo</t>
  </si>
  <si>
    <t>CLAUDIA MARCELA LOPEZ SERRATO</t>
  </si>
  <si>
    <t>ANGELA CRISTINA CARVAJAL TOVAR</t>
  </si>
  <si>
    <t>GLORIA ISABEL PARRA</t>
  </si>
  <si>
    <t> Enero 9: Festivo por el día de los Reyes Magos</t>
  </si>
  <si>
    <t>CRISTIAN DANIEL VILLARREAL PARROQUIANO</t>
  </si>
  <si>
    <t>INGID SORAIDA CLAVIJO CRUZ</t>
  </si>
  <si>
    <t> Marzo 20: Festivo por el día de San José</t>
  </si>
  <si>
    <t>DANIEL ANTONIO RODRIGUEZ VENEGAS</t>
  </si>
  <si>
    <t>ARMANDO ANTONIO ALVAREZ MEJIA</t>
  </si>
  <si>
    <t>JENNIFER VANNESA DIAZ NIÑO</t>
  </si>
  <si>
    <t> Abril 2: Domingo de Ramos</t>
  </si>
  <si>
    <t>DIANA CAROLINA MORENO RICON</t>
  </si>
  <si>
    <t>AXEL FERNANDO ALONSO GARRIDO SALCEDO</t>
  </si>
  <si>
    <t>JOSE GREGORIO BOLAÑOS MARTINEZ</t>
  </si>
  <si>
    <t> Abril 6: Jueves Santo</t>
  </si>
  <si>
    <t>DIANA PAOLA AGUDELO CABRERA</t>
  </si>
  <si>
    <t>CARLOS ALBERTO CANTILLO CAMAÑO</t>
  </si>
  <si>
    <t>JOSE HUMBERTO PEREZ</t>
  </si>
  <si>
    <t> Abril 7: Viernes Santo</t>
  </si>
  <si>
    <t>DIANA PAOLA OVALLE RODRIGUEZ</t>
  </si>
  <si>
    <t>CARLOS ANDRES GIL RUIDA</t>
  </si>
  <si>
    <t>KAROL GISELL MEDINA ORDOÑEZ</t>
  </si>
  <si>
    <t> Abril 9: Domingo de Pascua o Resurrección</t>
  </si>
  <si>
    <t>EDISON FABIAN LEON LEON</t>
  </si>
  <si>
    <t>CARLOS MANUEL GARZON HERNANDEZ</t>
  </si>
  <si>
    <t>LIZETH NOHELIA BALLESTEROS TORRES</t>
  </si>
  <si>
    <t> Mayo 1: Día del trabajo</t>
  </si>
  <si>
    <t>DP de Consulta</t>
  </si>
  <si>
    <t>EDWARD STIVEN BARRERA GONZALEZ</t>
  </si>
  <si>
    <t>CAROL JINETH VARGAS CLAROS</t>
  </si>
  <si>
    <t>LUCY ESTELA VARGAS RINCON</t>
  </si>
  <si>
    <t> Mayo 22: Festivo por el Día de la Ascensión</t>
  </si>
  <si>
    <t>EIDER EMIR HERNANDE POLANCO</t>
  </si>
  <si>
    <t>MAURICIO JARAMILLO CABRERA</t>
  </si>
  <si>
    <t>MARJORY LORENA QUIÑONES MUÑOZ</t>
  </si>
  <si>
    <t> Junio 12: Festivo por el día de Corpus Christi</t>
  </si>
  <si>
    <t>EILIN NATALY VILLABON PARDO</t>
  </si>
  <si>
    <t>CLAUDIA MILENA ORTIZ WALTEROS</t>
  </si>
  <si>
    <t>PEDRO ANDRES VASQUEZ CAMPO</t>
  </si>
  <si>
    <t> Junio 19: Festivo por el día del Sagrado Corazón de Jesús</t>
  </si>
  <si>
    <t>ENITH DEL ROSARIO RUIZ PORRAS</t>
  </si>
  <si>
    <t>PEDRO FRANCISCO RODRIGUEZ CUENCA</t>
  </si>
  <si>
    <t> Julio 3: Festivo por el día de San Pedro y San Pablo</t>
  </si>
  <si>
    <t>ESTEBAN GONZALEZ PORTILLA</t>
  </si>
  <si>
    <t>DEISY JOHANA OSPINA CARDONA</t>
  </si>
  <si>
    <t>REMBER ALFREDO MOGOLLON SACHICA</t>
  </si>
  <si>
    <t> Julio 20: Día de la independencia</t>
  </si>
  <si>
    <t>DIANA CAROLINA ERAZO FLOREZ</t>
  </si>
  <si>
    <t> Agosto 7: Batalla de Boyacá</t>
  </si>
  <si>
    <t>VALENTINO ENRIQUE RAMOS DOMINGUEZ</t>
  </si>
  <si>
    <t> Agosto 21: Festivo por la Asunción de la Virgen</t>
  </si>
  <si>
    <t>FABIAN MAURICIO CHIBCHA ROMERO</t>
  </si>
  <si>
    <t>WILLIAM DANIEL OSUNA OCHOA</t>
  </si>
  <si>
    <t> Octubre 16: Festivo por el Día de la Raza</t>
  </si>
  <si>
    <t>FRANCISCO JAVIER RAMIREZ ROMERO</t>
  </si>
  <si>
    <t>FABIOLA MARIA MENJON GUTIERREZ</t>
  </si>
  <si>
    <t>YEIMIN EMILIA AMAYA</t>
  </si>
  <si>
    <t> Noviembre 6: Festivo por el día de todos los Santos</t>
  </si>
  <si>
    <t>FRANCY PAOLA MONROY ALVAREZ</t>
  </si>
  <si>
    <t>IRISAYDEE NOVOA MEDELLIN</t>
  </si>
  <si>
    <t> Noviembre 13: Festivo por la Independencia de Cartagena</t>
  </si>
  <si>
    <t>FREDY SILVA VARGAS</t>
  </si>
  <si>
    <t>IVAN GUILLERMO RAMIREZ REYES</t>
  </si>
  <si>
    <t>GINA PAOLA JIMENEZ CONTRERAS</t>
  </si>
  <si>
    <t>IVONNE INDIRA MONDRAGON GONZALEZ</t>
  </si>
  <si>
    <t>GINNA PAOLA FONSECA CASAS</t>
  </si>
  <si>
    <t>GISELLE MARIANA FONSECA CRISTANCHO</t>
  </si>
  <si>
    <t>JHON ALEXANDER ORTIZ SISSA</t>
  </si>
  <si>
    <t> Enero 8: Festivo por el día de los Reyes Magos</t>
  </si>
  <si>
    <t>HOSMAN HERNAN ARIAS GUTIERREZ</t>
  </si>
  <si>
    <t>JOHANNA MERCEDES VERGARA PEREZ</t>
  </si>
  <si>
    <t> Marzo 25: Festivo por el día de San José</t>
  </si>
  <si>
    <t> Marzo 28: Jueves Santo</t>
  </si>
  <si>
    <t>JENNIFER AGUDELO SANCHEZ</t>
  </si>
  <si>
    <t>JUAN DAVID URREGO MESA</t>
  </si>
  <si>
    <t> Marzo 29: Viernes Santo</t>
  </si>
  <si>
    <t>JENNY CAROLINA GIRON CUERVO</t>
  </si>
  <si>
    <t>JUAN ESTEBAN RODRIGUEZ GONZALEZ</t>
  </si>
  <si>
    <t>JENNYFER PAOLA GALVIS TORRES</t>
  </si>
  <si>
    <t> Mayo 13: Festivo por el Día de la Ascensión</t>
  </si>
  <si>
    <t>JHON FREDY VALERO MAYA</t>
  </si>
  <si>
    <t> Junio 3: Festivo por el día de Corpus Christi</t>
  </si>
  <si>
    <t>JONNATHAN EDGARDO SANCHEZ MONTANA</t>
  </si>
  <si>
    <t>KELLY YOHANA PEREZ BENAVIDES</t>
  </si>
  <si>
    <t> Junio 10: Festivo por el día del Sagrado Corazón de Jesús</t>
  </si>
  <si>
    <t>JORGE ENRIQUE ABREO REYES</t>
  </si>
  <si>
    <t>LUDY MARCELA MORENO SUAREZ</t>
  </si>
  <si>
    <t> Julio 1: Festivo por el día de San Pedro y San Pablo</t>
  </si>
  <si>
    <t>JUAN CARLOS AREVALO</t>
  </si>
  <si>
    <t>MANUEL FALLA BUSTOS</t>
  </si>
  <si>
    <t>MARIA CRISTINA CRISTANCHO TRIANA</t>
  </si>
  <si>
    <t> Agosto 19: Festivo por la Asunción de la Virgen</t>
  </si>
  <si>
    <t>JULIAN ANDRES JAIME ALARCON</t>
  </si>
  <si>
    <t> Octubre 14: Festivo por el Día de la Raza</t>
  </si>
  <si>
    <t>KAREN JOHANA CASTRO NUÑEZ</t>
  </si>
  <si>
    <t>MAUREN DARLINE FORERO RONCANCIO</t>
  </si>
  <si>
    <t> Noviembre 4: Festivo por el día de todos los Santos</t>
  </si>
  <si>
    <t>LAURA CAMILA RAMIREZ MUÑOZ</t>
  </si>
  <si>
    <t>PAULA ANDREA BERNAL SALDAÑA</t>
  </si>
  <si>
    <t> Noviembre 11: Festivo por la Independencia de Cartagena</t>
  </si>
  <si>
    <t>LAURA DANIELA GONZALEZ PACHECO</t>
  </si>
  <si>
    <t>PAULO CESAR RAMRIEZZ INFANTE</t>
  </si>
  <si>
    <t>LEIDY VIVIANA ORTIZ GUEVARA</t>
  </si>
  <si>
    <t>LEONARDO OROZCO MARTINEZ</t>
  </si>
  <si>
    <t>LESLY VANESSA VALBUENA CAICEDO</t>
  </si>
  <si>
    <t>LIBARDO FERNANDEZ ALMANZA</t>
  </si>
  <si>
    <t>SANTIAGO ALEJANDRO CARDENAS CABALLERO</t>
  </si>
  <si>
    <t>LUIS JULIO MMORENO MARTINEZ</t>
  </si>
  <si>
    <t>SERGIO GEOVANNY TOCANCIPA ARIZA</t>
  </si>
  <si>
    <t>MARIA ALEJANDRA JIMENEZ AUCIQUE</t>
  </si>
  <si>
    <t>URIEL CRUZ RAMIREZ</t>
  </si>
  <si>
    <t>VALENTINA SALGADO RODRIGUEZ</t>
  </si>
  <si>
    <t>MARIA PAULA BRAVO OROZCO</t>
  </si>
  <si>
    <t>MARTHA YANETH VASQUEZ FIGUEROA</t>
  </si>
  <si>
    <t>MEYER JAIRO GACHARNA VILLALBA</t>
  </si>
  <si>
    <t>MONICA LILIANA TOLEDO CHAVARRO</t>
  </si>
  <si>
    <t>NATALIA PUERTO GONZALEZ</t>
  </si>
  <si>
    <t>NIDIA ASENET GONZAALEZ TORRES</t>
  </si>
  <si>
    <t>NUBIA CONSTANZA MOGOLLON ACEVEDO</t>
  </si>
  <si>
    <t>PAOLA YUREXY QUIROGA CUBILLOS</t>
  </si>
  <si>
    <t>PEDRO ANGEL ZABALETA POLO</t>
  </si>
  <si>
    <t>RAYMOND ALEXANDER JIMENEZ ARTEAGA</t>
  </si>
  <si>
    <t>RICARDO ANDRES SANCHEZ VARGAS</t>
  </si>
  <si>
    <t>SANDRA CLAUDIA CHINDOY JAMIOY</t>
  </si>
  <si>
    <t>SANDRA LILIANA CORREDOR BUITRAGO</t>
  </si>
  <si>
    <t>SANDRA LILIANA JIMENEZ LOPEZ</t>
  </si>
  <si>
    <t>SANDRA MARY PEREIRA LIZCANO</t>
  </si>
  <si>
    <t>SANDRA MILENA GOMEZ SALAZAR</t>
  </si>
  <si>
    <t>SANDRA MILENA RODRIGUEZ SASTOQUE</t>
  </si>
  <si>
    <t>SERGIO ANDRES VARGAS CRUZ</t>
  </si>
  <si>
    <t>TULIA ELISA MURCIA DURAN</t>
  </si>
  <si>
    <t>VERONICA SIMONA MARTINEZ AREVALO</t>
  </si>
  <si>
    <t>WENDY MARCELA MOSQUERA VALOYES</t>
  </si>
  <si>
    <t>WILMAR YOBANI PARADA PEREZ</t>
  </si>
  <si>
    <t>YEINI RAQUEL BLANCO MENDOZA</t>
  </si>
  <si>
    <t>YEISON JESUS SANCHEZ WALDO</t>
  </si>
  <si>
    <t>YENNI DAYANA ÑUSTES VILLAMIL</t>
  </si>
  <si>
    <r>
      <rPr>
        <sz val="9"/>
        <rFont val="Arial"/>
      </rPr>
      <t>2023-01-19 16:17:32</t>
    </r>
  </si>
  <si>
    <r>
      <rPr>
        <sz val="9"/>
        <rFont val="Arial"/>
      </rPr>
      <t>2023-01-23 09:22:25</t>
    </r>
  </si>
  <si>
    <r>
      <rPr>
        <sz val="9"/>
        <rFont val="Arial"/>
      </rPr>
      <t>2023-01-23 13:06:15</t>
    </r>
  </si>
  <si>
    <r>
      <rPr>
        <sz val="9"/>
        <rFont val="Arial"/>
      </rPr>
      <t>2023-01-23 18:18:07</t>
    </r>
  </si>
  <si>
    <r>
      <rPr>
        <sz val="9"/>
        <rFont val="Arial"/>
      </rPr>
      <t>2023-02-02 16:01:47</t>
    </r>
  </si>
  <si>
    <r>
      <rPr>
        <sz val="9"/>
        <rFont val="Arial"/>
      </rPr>
      <t>2023-02-07 14:45:20</t>
    </r>
  </si>
  <si>
    <r>
      <rPr>
        <sz val="9"/>
        <rFont val="Arial"/>
      </rPr>
      <t>2023-02-16 13:34:11</t>
    </r>
  </si>
  <si>
    <r>
      <rPr>
        <sz val="9"/>
        <rFont val="Arial"/>
      </rPr>
      <t>2023-02-20 10:47:28</t>
    </r>
  </si>
  <si>
    <r>
      <rPr>
        <sz val="9"/>
        <rFont val="Arial"/>
      </rPr>
      <t>2023-03-14 16:03:58</t>
    </r>
  </si>
  <si>
    <r>
      <rPr>
        <sz val="9"/>
        <rFont val="Arial"/>
      </rPr>
      <t>2023-03-17 13:52:40</t>
    </r>
  </si>
  <si>
    <r>
      <rPr>
        <sz val="9"/>
        <rFont val="Arial"/>
      </rPr>
      <t>2023-03-21 07:03:02</t>
    </r>
  </si>
  <si>
    <r>
      <rPr>
        <sz val="9"/>
        <rFont val="Arial"/>
      </rPr>
      <t>2023-03-21 08:01:48</t>
    </r>
  </si>
  <si>
    <r>
      <rPr>
        <sz val="9"/>
        <rFont val="Arial"/>
      </rPr>
      <t>2023-03-22 09:15:39</t>
    </r>
  </si>
  <si>
    <r>
      <rPr>
        <sz val="9"/>
        <rFont val="Arial"/>
      </rPr>
      <t>2023-03-24 08:16:12</t>
    </r>
  </si>
  <si>
    <r>
      <rPr>
        <sz val="9"/>
        <rFont val="Arial"/>
      </rPr>
      <t>CONCEJO DE BOGOTA</t>
    </r>
  </si>
  <si>
    <r>
      <rPr>
        <sz val="9"/>
        <rFont val="Arial"/>
      </rPr>
      <t>CONTRALORIA  GENERAL</t>
    </r>
  </si>
  <si>
    <r>
      <rPr>
        <sz val="9"/>
        <rFont val="Arial"/>
      </rPr>
      <t>INFORMACION DE CONTRATOS AÑOS 2021 Y 2022</t>
    </r>
  </si>
  <si>
    <r>
      <rPr>
        <sz val="9"/>
        <rFont val="Arial"/>
      </rPr>
      <t>ALCANCE A SOLICITUD INFORMACIÓN AUDITORIA REGULARIDAD PAD 2023 - RADICACIÓN 20235220018931- #: 2-2023-00855 FECHA: 2023-01-16</t>
    </r>
  </si>
  <si>
    <r>
      <rPr>
        <sz val="9"/>
        <rFont val="Arial"/>
      </rPr>
      <t>ALCANCE A SOLICITUD INFORMACIÓN AUDITORIA REGULARIDAD PAD 2023 - RADICACIÓN 20235220018931- #: 2-2023-00855 FECHA: 2023-01-16 Y : 2-2023- 01276 -20235210007182 23-01-23</t>
    </r>
  </si>
  <si>
    <r>
      <rPr>
        <sz val="9"/>
        <rFont val="Arial"/>
      </rPr>
      <t>DERECHO DE PETICIÓN FORMULADO CON FUNDAMENTO EN EL ARTÍCULO 23 DE LA C.P.C</t>
    </r>
  </si>
  <si>
    <r>
      <rPr>
        <sz val="9"/>
        <rFont val="Arial"/>
      </rPr>
      <t>SOLICITUD DE CONTRATOS</t>
    </r>
  </si>
  <si>
    <r>
      <rPr>
        <sz val="9"/>
        <rFont val="Arial"/>
      </rPr>
      <t>SOLICITUD CARPETAS FÍSICAS CONTRATO 167 DE 2019</t>
    </r>
  </si>
  <si>
    <r>
      <rPr>
        <sz val="9"/>
        <rFont val="Arial"/>
      </rPr>
      <t>REQUERIMIENTO CIUDADANO SINPROC NO. 329981 (POR FAVOR CITE ESTE NÚMERO PARA RESPONDER Y CONSULTAR EL INCUMPLIMIENTO DE OBLIGACIONES DE PAGO DEL CONTRATO DE PRESTACIÓN DE SERVICIOS PS-017-159-22 PARA LA EJECUCIÓN DEL CONTRATO DE OBRA NO.FDLCH-COP-159-2022.¿¿¿</t>
    </r>
  </si>
  <si>
    <r>
      <rPr>
        <sz val="9"/>
        <rFont val="Arial"/>
      </rPr>
      <t>SIRIUS 2022ER0312880 DE 2022</t>
    </r>
  </si>
  <si>
    <r>
      <rPr>
        <sz val="9"/>
        <rFont val="Arial"/>
      </rPr>
      <t>SOLICITUD CONFIRMACIÓN RESPUESTA DEL IPES.</t>
    </r>
  </si>
  <si>
    <r>
      <rPr>
        <sz val="9"/>
        <rFont val="Arial"/>
      </rPr>
      <t>SOLICITUD DE INSPECCIÓN, VIGILANCIA Y CONTROL CALLE 95 # 12- 14 Y CALLE 96 # 12- 23</t>
    </r>
  </si>
  <si>
    <r>
      <rPr>
        <sz val="9"/>
        <rFont val="Arial"/>
      </rPr>
      <t>SOLICITUD DE INFORMACIÓN SOBRE LOS CONTRATOS DESDE EL AÑO 2019</t>
    </r>
  </si>
  <si>
    <r>
      <rPr>
        <sz val="9"/>
        <rFont val="Arial"/>
      </rPr>
      <t>SOLICITUD DE RESPUESTA URGENTE A CONCEJAL</t>
    </r>
  </si>
  <si>
    <r>
      <rPr>
        <sz val="9"/>
        <rFont val="Arial"/>
      </rPr>
      <t>REMISIÓN POR COMPETENCIA ATRIBUCIONES POR EL PREDIO UBICADO EN LA KR 8 # 100 - 33</t>
    </r>
  </si>
  <si>
    <r>
      <rPr>
        <sz val="9"/>
        <rFont val="Arial"/>
      </rPr>
      <t>ALCANCE A OFICIO RADICADO 2023-EE-00606028 HC ÁLVARO ACEVEDO LEGUIZAMÓN</t>
    </r>
  </si>
  <si>
    <r>
      <rPr>
        <sz val="9"/>
        <rFont val="Arial"/>
      </rPr>
      <t>ADRIANA MILENA FAURA PUENTES</t>
    </r>
  </si>
  <si>
    <r>
      <rPr>
        <sz val="9"/>
        <rFont val="Arial"/>
      </rPr>
      <t>DIEGO ALEJANDRO FERNANDEZ CORTES</t>
    </r>
  </si>
  <si>
    <r>
      <rPr>
        <sz val="9"/>
        <rFont val="Arial"/>
      </rPr>
      <t>MARICELA PALACIO RODRIGUEZ</t>
    </r>
  </si>
  <si>
    <r>
      <rPr>
        <sz val="9"/>
        <rFont val="Arial"/>
      </rPr>
      <t>NATHALY TORRES TORRES</t>
    </r>
  </si>
  <si>
    <r>
      <rPr>
        <sz val="9"/>
        <rFont val="Arial"/>
      </rPr>
      <t>CRISTIAN ANDRES MONROY CARANTON</t>
    </r>
  </si>
  <si>
    <r>
      <rPr>
        <sz val="9"/>
        <rFont val="Arial"/>
      </rPr>
      <t>ANDRES FELIPE RAMOS ARENAS</t>
    </r>
  </si>
  <si>
    <t>27/03//2023</t>
  </si>
  <si>
    <t>APARECE CON TRAMITE CERRADO SIN RESPUESTA</t>
  </si>
  <si>
    <t>Se asocia respuesta al rad 20235220018931</t>
  </si>
  <si>
    <t>NOMBRE</t>
  </si>
  <si>
    <t>HOY()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</si>
</sst>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dd\ mmm\ yyyy"/>
    <numFmt numFmtId="165" formatCode="dddd\,\ dd/mm/yyyy"/>
    <numFmt numFmtId="166" formatCode="[$-F800]dddd\,\ mmmm\ dd\,\ yyyy"/>
  </numFmts>
  <fonts count="16" x14ac:knownFonts="1">
    <font>
      <sz val="11"/>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
      <b/>
      <sz val="12"/>
      <color theme="1"/>
      <name val="Calibri"/>
      <family val="2"/>
      <scheme val="minor"/>
    </font>
    <font>
      <b/>
      <sz val="10"/>
      <color theme="0"/>
      <name val="Tahoma"/>
      <family val="2"/>
    </font>
    <font>
      <sz val="10"/>
      <color rgb="FFFF0000"/>
      <name val="Tahoma"/>
      <family val="2"/>
    </font>
    <font>
      <sz val="10"/>
      <color theme="1"/>
      <name val="Tahoma"/>
      <family val="2"/>
    </font>
    <font>
      <sz val="10"/>
      <color theme="0"/>
      <name val="Tahoma"/>
      <family val="2"/>
    </font>
    <font>
      <sz val="10"/>
      <name val="Tahoma"/>
      <family val="2"/>
    </font>
    <font>
      <sz val="9"/>
      <name val="Arial"/>
      <family val="2"/>
    </font>
    <font>
      <b/>
      <sz val="10"/>
      <color theme="0"/>
      <name val="Tahoma"/>
    </font>
    <font>
      <sz val="9"/>
      <name val="Arial"/>
    </font>
    <font>
      <sz val="11"/>
      <color rgb="FFFFFFFF"/>
      <name val="Calibri"/>
      <family val="2"/>
      <scheme val="minor"/>
    </font>
    <font>
      <sz val="10"/>
      <color theme="1"/>
      <name val="Tahoma"/>
    </font>
    <font>
      <sz val="11"/>
      <name val="Calibri"/>
      <family val="2"/>
      <scheme val="minor"/>
    </font>
  </fonts>
  <fills count="13">
    <fill>
      <patternFill patternType="none"/>
    </fill>
    <fill>
      <patternFill patternType="gray125"/>
    </fill>
    <fill>
      <patternFill patternType="solid">
        <fgColor rgb="FF9933FF"/>
        <bgColor indexed="64"/>
      </patternFill>
    </fill>
    <fill>
      <patternFill patternType="solid">
        <fgColor theme="0"/>
        <bgColor indexed="64"/>
      </patternFill>
    </fill>
    <fill>
      <patternFill patternType="solid">
        <fgColor rgb="FFFF66FF"/>
        <bgColor indexed="64"/>
      </patternFill>
    </fill>
    <fill>
      <patternFill patternType="solid">
        <fgColor theme="4"/>
        <bgColor theme="4"/>
      </patternFill>
    </fill>
    <fill>
      <patternFill patternType="solid">
        <fgColor theme="5" tint="0.39997558519241921"/>
        <bgColor indexed="64"/>
      </patternFill>
    </fill>
    <fill>
      <patternFill patternType="solid">
        <fgColor rgb="FFFFFF00"/>
        <bgColor indexed="64"/>
      </patternFill>
    </fill>
    <fill>
      <patternFill patternType="solid">
        <fgColor theme="5" tint="-0.249977111117893"/>
        <bgColor indexed="64"/>
      </patternFill>
    </fill>
    <fill>
      <patternFill patternType="solid">
        <fgColor rgb="FFC00000"/>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C6591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4">
    <xf numFmtId="0" fontId="0" fillId="0" borderId="0" xfId="0"/>
    <xf numFmtId="14" fontId="0" fillId="0" borderId="0" xfId="0" applyNumberFormat="1"/>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xf numFmtId="14" fontId="2" fillId="0" borderId="0" xfId="0" applyNumberFormat="1" applyFont="1"/>
    <xf numFmtId="0" fontId="1" fillId="0" borderId="3" xfId="0" applyFont="1" applyBorder="1" applyAlignment="1">
      <alignment horizontal="center" vertical="center"/>
    </xf>
    <xf numFmtId="0" fontId="1" fillId="0" borderId="1" xfId="0" applyFont="1" applyBorder="1" applyAlignment="1">
      <alignment horizontal="center" vertical="justify"/>
    </xf>
    <xf numFmtId="0" fontId="2" fillId="0" borderId="2" xfId="0" applyFont="1" applyBorder="1"/>
    <xf numFmtId="0" fontId="2" fillId="0" borderId="1" xfId="0" applyFont="1" applyBorder="1" applyAlignment="1">
      <alignment horizontal="center"/>
    </xf>
    <xf numFmtId="164" fontId="2" fillId="0" borderId="0" xfId="0" applyNumberFormat="1" applyFont="1"/>
    <xf numFmtId="16" fontId="2" fillId="0" borderId="0" xfId="0" applyNumberFormat="1" applyFont="1"/>
    <xf numFmtId="0" fontId="2" fillId="0" borderId="4" xfId="0" applyFont="1" applyBorder="1"/>
    <xf numFmtId="14" fontId="2" fillId="0" borderId="0" xfId="0" applyNumberFormat="1" applyFont="1" applyAlignment="1">
      <alignment horizontal="center"/>
    </xf>
    <xf numFmtId="0" fontId="2" fillId="0" borderId="0" xfId="0" applyFont="1" applyAlignment="1">
      <alignment horizont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pivotButton="1"/>
    <xf numFmtId="0" fontId="0" fillId="0" borderId="0" xfId="0" applyAlignment="1">
      <alignment horizontal="left"/>
    </xf>
    <xf numFmtId="164" fontId="0" fillId="0" borderId="0" xfId="0" applyNumberFormat="1"/>
    <xf numFmtId="0" fontId="0" fillId="0" borderId="0" xfId="0" applyAlignment="1">
      <alignment horizontal="center" wrapText="1"/>
    </xf>
    <xf numFmtId="0" fontId="0" fillId="0" borderId="0" xfId="0" applyAlignment="1">
      <alignment vertical="center"/>
    </xf>
    <xf numFmtId="1" fontId="0" fillId="0" borderId="0" xfId="0" applyNumberFormat="1" applyAlignment="1">
      <alignment vertical="center"/>
    </xf>
    <xf numFmtId="22" fontId="0" fillId="0" borderId="0" xfId="0" applyNumberFormat="1" applyAlignment="1">
      <alignment horizontal="right" vertical="center"/>
    </xf>
    <xf numFmtId="14" fontId="0" fillId="0" borderId="0" xfId="0" applyNumberFormat="1" applyAlignment="1">
      <alignment vertical="center"/>
    </xf>
    <xf numFmtId="0" fontId="0" fillId="0" borderId="0" xfId="0" applyAlignment="1">
      <alignment horizontal="right" vertical="center"/>
    </xf>
    <xf numFmtId="0" fontId="0" fillId="0" borderId="1" xfId="0" pivotButton="1" applyBorder="1"/>
    <xf numFmtId="0" fontId="0" fillId="0" borderId="1" xfId="0" applyBorder="1"/>
    <xf numFmtId="0" fontId="0" fillId="0" borderId="1" xfId="0" applyBorder="1" applyAlignment="1">
      <alignment horizontal="left"/>
    </xf>
    <xf numFmtId="0" fontId="0" fillId="7" borderId="1" xfId="0" applyFill="1" applyBorder="1" applyAlignment="1">
      <alignment horizontal="left"/>
    </xf>
    <xf numFmtId="0" fontId="0" fillId="0" borderId="0" xfId="0" applyAlignment="1">
      <alignment wrapText="1"/>
    </xf>
    <xf numFmtId="1" fontId="5" fillId="0" borderId="0" xfId="0" applyNumberFormat="1" applyFont="1" applyAlignment="1">
      <alignment vertical="center" wrapText="1"/>
    </xf>
    <xf numFmtId="1" fontId="5" fillId="0" borderId="0" xfId="0" applyNumberFormat="1" applyFont="1" applyAlignment="1">
      <alignment horizontal="center" vertical="center" wrapText="1"/>
    </xf>
    <xf numFmtId="1" fontId="5" fillId="0" borderId="0" xfId="0" applyNumberFormat="1" applyFont="1" applyAlignment="1">
      <alignment horizontal="left" vertical="center" wrapText="1"/>
    </xf>
    <xf numFmtId="0" fontId="7" fillId="0" borderId="0" xfId="0" applyFont="1" applyAlignment="1">
      <alignment vertical="center" wrapText="1"/>
    </xf>
    <xf numFmtId="0" fontId="8" fillId="3" borderId="0" xfId="0" applyFont="1" applyFill="1" applyAlignment="1">
      <alignment horizontal="center" vertical="center" wrapText="1"/>
    </xf>
    <xf numFmtId="0" fontId="8" fillId="3" borderId="0" xfId="0" applyFont="1" applyFill="1" applyAlignment="1">
      <alignment vertical="center" wrapText="1"/>
    </xf>
    <xf numFmtId="0" fontId="8" fillId="3"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7" fillId="4" borderId="0" xfId="0" applyFont="1" applyFill="1" applyAlignment="1">
      <alignment horizontal="center" vertical="center" wrapText="1"/>
    </xf>
    <xf numFmtId="1" fontId="7" fillId="0" borderId="0" xfId="0" applyNumberFormat="1" applyFont="1" applyAlignment="1" applyProtection="1">
      <alignment horizontal="center" vertical="center" wrapText="1"/>
      <protection locked="0"/>
    </xf>
    <xf numFmtId="14" fontId="7" fillId="0" borderId="0" xfId="0" applyNumberFormat="1" applyFont="1" applyAlignment="1" applyProtection="1">
      <alignment horizontal="right" vertical="center" wrapText="1"/>
      <protection locked="0"/>
    </xf>
    <xf numFmtId="0" fontId="7" fillId="0" borderId="0" xfId="0" applyFont="1" applyAlignment="1" applyProtection="1">
      <alignment horizontal="justify"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164" fontId="7"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14" fontId="7" fillId="0" borderId="0" xfId="0" applyNumberFormat="1" applyFont="1" applyAlignment="1">
      <alignment horizontal="justify" vertical="center" wrapText="1"/>
    </xf>
    <xf numFmtId="0" fontId="7" fillId="0" borderId="0" xfId="0" applyFont="1" applyAlignment="1">
      <alignment horizontal="justify" vertical="center" wrapText="1"/>
    </xf>
    <xf numFmtId="22" fontId="9" fillId="0" borderId="0" xfId="0" applyNumberFormat="1" applyFont="1" applyAlignment="1">
      <alignment horizontal="right" vertical="center" wrapText="1"/>
    </xf>
    <xf numFmtId="0" fontId="9" fillId="0" borderId="0" xfId="0" applyFont="1" applyAlignment="1">
      <alignment vertical="center" wrapText="1"/>
    </xf>
    <xf numFmtId="0" fontId="9" fillId="0" borderId="0" xfId="0" applyFont="1" applyAlignment="1">
      <alignment horizontal="left" vertical="center" wrapText="1"/>
    </xf>
    <xf numFmtId="1" fontId="0" fillId="0" borderId="0" xfId="0" applyNumberFormat="1" applyAlignment="1">
      <alignment horizontal="center" vertical="center" wrapText="1"/>
    </xf>
    <xf numFmtId="0" fontId="0" fillId="0" borderId="0" xfId="0" applyAlignment="1">
      <alignment horizontal="left" vertical="center" wrapText="1"/>
    </xf>
    <xf numFmtId="14" fontId="7" fillId="6" borderId="0" xfId="0" applyNumberFormat="1" applyFont="1" applyFill="1" applyAlignment="1">
      <alignment horizontal="justify" vertical="center" wrapText="1"/>
    </xf>
    <xf numFmtId="0" fontId="7" fillId="0" borderId="0" xfId="0" applyFont="1" applyAlignment="1" applyProtection="1">
      <alignment vertical="center" wrapText="1"/>
      <protection locked="0"/>
    </xf>
    <xf numFmtId="1" fontId="7" fillId="0" borderId="0" xfId="0" applyNumberFormat="1" applyFont="1" applyAlignment="1">
      <alignment vertical="center" wrapText="1"/>
    </xf>
    <xf numFmtId="0" fontId="7" fillId="0" borderId="0" xfId="0" applyFont="1" applyAlignment="1" applyProtection="1">
      <alignment horizontal="right" vertical="center" wrapText="1"/>
      <protection locked="0"/>
    </xf>
    <xf numFmtId="14" fontId="7" fillId="0" borderId="0" xfId="0" applyNumberFormat="1" applyFont="1" applyAlignment="1">
      <alignment vertical="center" wrapText="1"/>
    </xf>
    <xf numFmtId="0" fontId="7" fillId="0" borderId="0" xfId="0" applyFont="1" applyAlignment="1">
      <alignment horizontal="left" vertical="center" wrapText="1"/>
    </xf>
    <xf numFmtId="14" fontId="8" fillId="3" borderId="0" xfId="0" applyNumberFormat="1" applyFont="1" applyFill="1" applyAlignment="1">
      <alignment horizontal="center" vertical="center" wrapText="1"/>
    </xf>
    <xf numFmtId="1" fontId="8" fillId="3" borderId="0" xfId="0" applyNumberFormat="1" applyFont="1" applyFill="1" applyAlignment="1">
      <alignment horizontal="center" vertical="center" wrapText="1"/>
    </xf>
    <xf numFmtId="0" fontId="0" fillId="6" borderId="1" xfId="0" applyFill="1" applyBorder="1" applyAlignment="1">
      <alignment horizontal="left"/>
    </xf>
    <xf numFmtId="0" fontId="2" fillId="8" borderId="1" xfId="0" applyFont="1" applyFill="1" applyBorder="1" applyAlignment="1">
      <alignment horizontal="left"/>
    </xf>
    <xf numFmtId="0" fontId="0" fillId="10" borderId="1" xfId="0" applyFill="1" applyBorder="1" applyAlignment="1">
      <alignment horizontal="left"/>
    </xf>
    <xf numFmtId="0" fontId="2" fillId="9" borderId="1" xfId="0" applyFont="1" applyFill="1" applyBorder="1" applyAlignment="1">
      <alignment horizontal="left"/>
    </xf>
    <xf numFmtId="0" fontId="2" fillId="11" borderId="1" xfId="0" applyFont="1" applyFill="1" applyBorder="1" applyAlignment="1">
      <alignment horizontal="left"/>
    </xf>
    <xf numFmtId="0" fontId="0" fillId="0" borderId="1" xfId="0" applyBorder="1" applyAlignment="1">
      <alignment horizontal="left" wrapText="1"/>
    </xf>
    <xf numFmtId="0" fontId="7" fillId="6" borderId="0" xfId="0" applyFont="1" applyFill="1" applyAlignment="1">
      <alignment horizontal="center" vertical="center" wrapText="1"/>
    </xf>
    <xf numFmtId="0" fontId="0" fillId="0" borderId="1" xfId="0" pivotButton="1" applyBorder="1" applyAlignment="1">
      <alignment wrapText="1"/>
    </xf>
    <xf numFmtId="0" fontId="0" fillId="0" borderId="1" xfId="0" applyBorder="1" applyAlignment="1">
      <alignment wrapText="1"/>
    </xf>
    <xf numFmtId="14" fontId="7" fillId="0" borderId="0" xfId="0" applyNumberFormat="1" applyFont="1" applyAlignment="1" applyProtection="1">
      <alignment horizontal="center" vertical="center" wrapText="1"/>
      <protection locked="0"/>
    </xf>
    <xf numFmtId="14" fontId="7" fillId="6" borderId="0" xfId="0" applyNumberFormat="1" applyFont="1" applyFill="1" applyAlignment="1" applyProtection="1">
      <alignment horizontal="center" vertical="center" wrapText="1"/>
      <protection locked="0"/>
    </xf>
    <xf numFmtId="0" fontId="7" fillId="6" borderId="0" xfId="0" applyFont="1" applyFill="1" applyAlignment="1">
      <alignment horizontal="justify" vertical="center" wrapText="1"/>
    </xf>
    <xf numFmtId="14" fontId="7" fillId="3" borderId="0" xfId="0" applyNumberFormat="1" applyFont="1" applyFill="1" applyAlignment="1">
      <alignment horizontal="justify" vertical="center" wrapText="1"/>
    </xf>
    <xf numFmtId="0" fontId="7" fillId="3" borderId="0" xfId="0" applyFont="1" applyFill="1" applyAlignment="1">
      <alignment horizontal="center" vertical="center" wrapText="1"/>
    </xf>
    <xf numFmtId="0" fontId="5" fillId="5" borderId="5" xfId="0" applyFont="1" applyFill="1" applyBorder="1" applyAlignment="1">
      <alignment horizontal="center" vertical="center" wrapText="1"/>
    </xf>
    <xf numFmtId="0" fontId="5" fillId="5" borderId="5" xfId="0" applyFont="1" applyFill="1" applyBorder="1" applyAlignment="1">
      <alignment horizontal="right" vertical="center" wrapText="1"/>
    </xf>
    <xf numFmtId="0" fontId="5" fillId="4" borderId="5" xfId="0" applyFont="1" applyFill="1" applyBorder="1" applyAlignment="1">
      <alignment horizontal="center" vertical="center" wrapText="1"/>
    </xf>
    <xf numFmtId="1" fontId="5" fillId="0" borderId="0" xfId="0" applyNumberFormat="1" applyFont="1" applyAlignment="1">
      <alignment horizontal="right" vertical="center" wrapText="1"/>
    </xf>
    <xf numFmtId="1" fontId="7" fillId="0" borderId="0" xfId="0" applyNumberFormat="1" applyFont="1" applyAlignment="1">
      <alignment horizontal="right" vertical="center" wrapText="1"/>
    </xf>
    <xf numFmtId="1" fontId="7" fillId="6" borderId="0" xfId="0" applyNumberFormat="1" applyFont="1" applyFill="1" applyAlignment="1">
      <alignment horizontal="right" vertical="center" wrapText="1"/>
    </xf>
    <xf numFmtId="1" fontId="7" fillId="3" borderId="0" xfId="0" applyNumberFormat="1" applyFont="1" applyFill="1" applyAlignment="1">
      <alignment horizontal="right" vertical="center" wrapText="1"/>
    </xf>
    <xf numFmtId="1" fontId="8" fillId="3" borderId="0" xfId="0" applyNumberFormat="1" applyFont="1" applyFill="1" applyAlignment="1">
      <alignment horizontal="right" vertical="center" wrapText="1"/>
    </xf>
    <xf numFmtId="0" fontId="0" fillId="0" borderId="5" xfId="0" pivotButton="1" applyBorder="1"/>
    <xf numFmtId="0" fontId="0" fillId="0" borderId="5" xfId="0" applyBorder="1"/>
    <xf numFmtId="0" fontId="0" fillId="0" borderId="5" xfId="0" applyBorder="1" applyAlignment="1">
      <alignment horizontal="left"/>
    </xf>
    <xf numFmtId="0" fontId="13" fillId="12" borderId="5" xfId="0" applyFont="1" applyFill="1" applyBorder="1" applyAlignment="1">
      <alignment horizontal="left"/>
    </xf>
    <xf numFmtId="14" fontId="7" fillId="0" borderId="0" xfId="0" applyNumberFormat="1" applyFont="1" applyAlignment="1">
      <alignment horizontal="right" vertical="center" wrapText="1"/>
    </xf>
    <xf numFmtId="14" fontId="14" fillId="0" borderId="0" xfId="0" applyNumberFormat="1" applyFont="1" applyAlignment="1">
      <alignment horizontal="center" vertical="center" wrapText="1"/>
    </xf>
    <xf numFmtId="166" fontId="7" fillId="0" borderId="0" xfId="0" applyNumberFormat="1" applyFont="1" applyAlignment="1">
      <alignment horizontal="right" vertical="center" wrapText="1"/>
    </xf>
    <xf numFmtId="166" fontId="11" fillId="2" borderId="6" xfId="0" applyNumberFormat="1" applyFont="1" applyFill="1" applyBorder="1" applyAlignment="1">
      <alignment horizontal="right" vertical="center" wrapText="1"/>
    </xf>
    <xf numFmtId="14" fontId="7" fillId="6" borderId="0" xfId="0" applyNumberFormat="1" applyFont="1" applyFill="1" applyAlignment="1">
      <alignment horizontal="right" vertical="center" wrapText="1"/>
    </xf>
    <xf numFmtId="14" fontId="7" fillId="6" borderId="0" xfId="0" applyNumberFormat="1" applyFont="1" applyFill="1" applyAlignment="1">
      <alignment horizontal="center" vertical="center" wrapText="1"/>
    </xf>
    <xf numFmtId="0" fontId="0" fillId="7" borderId="1" xfId="0" applyFill="1" applyBorder="1"/>
    <xf numFmtId="0" fontId="0" fillId="10" borderId="1" xfId="0" applyFill="1" applyBorder="1"/>
    <xf numFmtId="0" fontId="2" fillId="9" borderId="1" xfId="0" applyFont="1" applyFill="1" applyBorder="1"/>
    <xf numFmtId="0" fontId="2" fillId="11" borderId="1" xfId="0" applyFont="1" applyFill="1" applyBorder="1"/>
    <xf numFmtId="0" fontId="0" fillId="6" borderId="1" xfId="0" applyFill="1" applyBorder="1"/>
    <xf numFmtId="0" fontId="2" fillId="8" borderId="1" xfId="0" applyFont="1" applyFill="1" applyBorder="1"/>
    <xf numFmtId="0" fontId="13" fillId="12" borderId="5" xfId="0" applyFont="1" applyFill="1" applyBorder="1"/>
    <xf numFmtId="0" fontId="5" fillId="3" borderId="0" xfId="0" applyFont="1" applyFill="1" applyAlignment="1">
      <alignment horizontal="right" vertical="center" wrapText="1"/>
    </xf>
    <xf numFmtId="165" fontId="6" fillId="0" borderId="0" xfId="0" applyNumberFormat="1" applyFont="1" applyAlignment="1">
      <alignment horizontal="center" vertical="center" wrapText="1"/>
    </xf>
    <xf numFmtId="0" fontId="4" fillId="0" borderId="0" xfId="0" applyFont="1" applyAlignment="1">
      <alignment horizontal="center"/>
    </xf>
    <xf numFmtId="0" fontId="15" fillId="0" borderId="0" xfId="0" pivotButton="1" applyFont="1"/>
    <xf numFmtId="0" fontId="15" fillId="0" borderId="0" xfId="0" applyFont="1" applyAlignment="1">
      <alignment horizontal="left"/>
    </xf>
    <xf numFmtId="0" fontId="15" fillId="0" borderId="0" xfId="0" applyFont="1" applyAlignment="1">
      <alignment horizontal="left" indent="1"/>
    </xf>
    <xf numFmtId="1" fontId="15" fillId="0" borderId="0" xfId="0" applyNumberFormat="1" applyFont="1" applyAlignment="1">
      <alignment horizontal="left" indent="2"/>
    </xf>
    <xf numFmtId="0" fontId="15" fillId="0" borderId="0" xfId="0" applyFont="1"/>
  </cellXfs>
  <cellStyles count="1">
    <cellStyle name="Normal" xfId="0" builtinId="0"/>
  </cellStyles>
  <dxfs count="207">
    <dxf>
      <numFmt numFmtId="1" formatCode="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 formatCode="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1" formatCode="0"/>
    </dxf>
    <dxf>
      <numFmt numFmtId="1" formatCode="0"/>
    </dxf>
    <dxf>
      <numFmt numFmtId="1" formatCode="0"/>
    </dxf>
    <dxf>
      <numFmt numFmtId="1" formatCode="0"/>
    </dxf>
    <dxf>
      <numFmt numFmtId="1" formatCode="0"/>
    </dxf>
    <dxf>
      <numFmt numFmtId="1" formatCode="0"/>
    </dxf>
    <dxf>
      <numFmt numFmtId="1" formatCode="0"/>
    </dxf>
    <dxf>
      <border outline="0">
        <left style="thin">
          <color rgb="FF00000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ill>
        <patternFill patternType="solid">
          <fgColor indexed="64"/>
          <bgColor rgb="FFC65911"/>
        </patternFill>
      </fill>
    </dxf>
    <dxf>
      <fill>
        <patternFill patternType="solid">
          <fgColor indexed="64"/>
          <bgColor rgb="FFC65911"/>
        </patternFill>
      </fill>
    </dxf>
    <dxf>
      <font>
        <color rgb="FFFFFFFF"/>
      </font>
    </dxf>
    <dxf>
      <font>
        <color rgb="FFFFFFFF"/>
      </font>
    </dxf>
    <dxf>
      <font>
        <color rgb="FF9C0006"/>
      </font>
      <fill>
        <patternFill patternType="solid">
          <bgColor rgb="FFFCE4D6"/>
        </patternFill>
      </fill>
    </dxf>
    <dxf>
      <font>
        <color rgb="FFFFFFFF"/>
      </font>
      <fill>
        <patternFill patternType="solid">
          <bgColor rgb="FFC00000"/>
        </patternFill>
      </fill>
    </dxf>
    <dxf>
      <font>
        <color rgb="FFFFFFFF"/>
      </font>
      <fill>
        <patternFill patternType="solid">
          <bgColor rgb="FF548235"/>
        </patternFill>
      </fill>
    </dxf>
    <dxf>
      <font>
        <color rgb="FF000000"/>
      </font>
      <fill>
        <patternFill patternType="solid">
          <bgColor rgb="FFFFFF00"/>
        </patternFill>
      </fill>
    </dxf>
    <dxf>
      <fill>
        <patternFill>
          <bgColor rgb="FFFFFF00"/>
        </patternFill>
      </fill>
    </dxf>
    <dxf>
      <fill>
        <patternFill>
          <bgColor rgb="FFFF0000"/>
        </patternFill>
      </fill>
    </dxf>
    <dxf>
      <fill>
        <patternFill>
          <bgColor rgb="FF66FF99"/>
        </patternFill>
      </fill>
    </dxf>
    <dxf>
      <fill>
        <patternFill>
          <bgColor rgb="FFFFFF00"/>
        </patternFill>
      </fill>
    </dxf>
    <dxf>
      <fill>
        <patternFill>
          <bgColor rgb="FFFF0000"/>
        </patternFill>
      </fill>
    </dxf>
    <dxf>
      <fill>
        <patternFill>
          <bgColor rgb="FF66FF99"/>
        </patternFill>
      </fill>
    </dxf>
    <dxf>
      <fill>
        <patternFill>
          <bgColor rgb="FFFFFF00"/>
        </patternFill>
      </fill>
    </dxf>
    <dxf>
      <fill>
        <patternFill>
          <bgColor rgb="FFFF0000"/>
        </patternFill>
      </fill>
    </dxf>
    <dxf>
      <fill>
        <patternFill>
          <bgColor rgb="FF66FF99"/>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0"/>
        <name val="Calibri"/>
        <family val="2"/>
        <scheme val="minor"/>
      </font>
      <numFmt numFmtId="19" formatCode="d/mm/yyyy"/>
    </dxf>
    <dxf>
      <font>
        <strike val="0"/>
        <outline val="0"/>
        <shadow val="0"/>
        <u val="none"/>
        <vertAlign val="baseline"/>
        <sz val="11"/>
        <color theme="0"/>
        <name val="Calibri"/>
        <family val="2"/>
        <scheme val="minor"/>
      </font>
    </dxf>
    <dxf>
      <font>
        <b/>
        <i val="0"/>
        <strike val="0"/>
        <condense val="0"/>
        <extend val="0"/>
        <outline val="0"/>
        <shadow val="0"/>
        <u val="none"/>
        <vertAlign val="baseline"/>
        <sz val="11"/>
        <color theme="0"/>
        <name val="Calibri"/>
        <family val="2"/>
        <scheme val="minor"/>
      </font>
      <alignment horizontal="center" vertical="center" textRotation="0" wrapText="0" indent="0" justifyLastLine="0" shrinkToFit="0" readingOrder="0"/>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dxf>
    <dxf>
      <font>
        <strike val="0"/>
        <outline val="0"/>
        <shadow val="0"/>
        <u val="none"/>
        <vertAlign val="baseline"/>
        <sz val="11"/>
        <color theme="0"/>
        <name val="Calibri"/>
        <family val="2"/>
        <scheme val="minor"/>
      </font>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0"/>
        <name val="Calibri"/>
        <family val="2"/>
        <scheme val="minor"/>
      </font>
    </dxf>
    <dxf>
      <border outline="0">
        <bottom style="thin">
          <color indexed="64"/>
        </bottom>
      </border>
    </dxf>
    <dxf>
      <font>
        <b/>
        <i val="0"/>
        <strike val="0"/>
        <condense val="0"/>
        <extend val="0"/>
        <outline val="0"/>
        <shadow val="0"/>
        <u val="none"/>
        <vertAlign val="baseline"/>
        <sz val="11"/>
        <color theme="0"/>
        <name val="Calibri"/>
        <family val="2"/>
        <scheme val="minor"/>
      </font>
      <alignment horizontal="center" vertical="center" textRotation="0" wrapText="0" indent="0" justifyLastLine="0" shrinkToFit="0" readingOrder="0"/>
    </dxf>
    <dxf>
      <alignment vertical="center"/>
    </dxf>
    <dxf>
      <alignment vertical="center"/>
    </dxf>
    <dxf>
      <alignment vertical="center"/>
    </dxf>
    <dxf>
      <alignment vertical="center"/>
    </dxf>
    <dxf>
      <alignment horizontal="center" vertical="center"/>
    </dxf>
    <dxf>
      <numFmt numFmtId="19" formatCode="d/mm/yyyy"/>
      <alignment vertical="center"/>
    </dxf>
    <dxf>
      <alignment vertical="center"/>
    </dxf>
    <dxf>
      <alignment horizontal="center" vertical="center"/>
    </dxf>
    <dxf>
      <numFmt numFmtId="19" formatCode="d/mm/yyyy"/>
      <alignment vertical="center"/>
    </dxf>
    <dxf>
      <alignment horizontal="center" vertical="center"/>
    </dxf>
    <dxf>
      <alignment vertical="center"/>
    </dxf>
    <dxf>
      <alignment vertical="center"/>
    </dxf>
    <dxf>
      <alignment horizontal="center" vertical="center"/>
    </dxf>
    <dxf>
      <alignment vertical="center" wrapText="1"/>
    </dxf>
    <dxf>
      <alignment vertical="center"/>
    </dxf>
    <dxf>
      <alignment horizontal="right" vertical="center"/>
    </dxf>
    <dxf>
      <numFmt numFmtId="1" formatCode="0"/>
      <alignment vertical="center"/>
    </dxf>
    <dxf>
      <alignment vertical="center"/>
    </dxf>
    <dxf>
      <alignment vertical="center"/>
    </dxf>
    <dxf>
      <alignment horizontal="center" vertical="center" wrapText="1"/>
    </dxf>
    <dxf>
      <alignment horizontal="center"/>
    </dxf>
    <dxf>
      <numFmt numFmtId="19" formatCode="d/mm/yyyy"/>
    </dxf>
    <dxf>
      <alignment horizontal="center"/>
    </dxf>
    <dxf>
      <alignment horizontal="center" wrapText="1"/>
    </dxf>
    <dxf>
      <numFmt numFmtId="19" formatCode="d/mm/yyyy"/>
    </dxf>
    <dxf>
      <alignment horizontal="center"/>
    </dxf>
    <dxf>
      <alignment vertical="center" wrapText="1"/>
    </dxf>
    <dxf>
      <alignment horizontal="center"/>
    </dxf>
    <dxf>
      <alignment horizontal="center"/>
    </dxf>
    <dxf>
      <alignment horizontal="center"/>
    </dxf>
    <dxf>
      <font>
        <sz val="10"/>
        <name val="Tahoma"/>
      </font>
      <fill>
        <patternFill patternType="none">
          <fgColor indexed="64"/>
          <bgColor auto="1"/>
        </patternFill>
      </fill>
      <alignment horizontal="general" vertical="center" textRotation="0" wrapText="1" indent="0" justifyLastLine="0" shrinkToFit="0" readingOrder="0"/>
    </dxf>
    <dxf>
      <font>
        <sz val="10"/>
        <name val="Tahoma"/>
      </font>
      <fill>
        <patternFill patternType="none">
          <fgColor indexed="64"/>
          <bgColor auto="1"/>
        </patternFill>
      </fill>
      <alignment horizontal="center" vertical="center" textRotation="0" wrapText="1" indent="0" justifyLastLine="0" shrinkToFit="0" readingOrder="0"/>
    </dxf>
    <dxf>
      <font>
        <sz val="10"/>
        <name val="Tahoma"/>
      </font>
      <numFmt numFmtId="1" formatCode="0"/>
      <fill>
        <patternFill patternType="none">
          <fgColor indexed="64"/>
          <bgColor auto="1"/>
        </patternFill>
      </fill>
      <alignment horizontal="right" vertical="center" textRotation="0" wrapText="1" indent="0" justifyLastLine="0" shrinkToFit="0" readingOrder="0"/>
    </dxf>
    <dxf>
      <font>
        <sz val="10"/>
        <name val="Tahoma"/>
      </font>
      <fill>
        <patternFill patternType="none">
          <fgColor indexed="64"/>
          <bgColor auto="1"/>
        </patternFill>
      </fill>
      <alignment horizontal="general" vertical="center" textRotation="0" wrapText="1" indent="0" justifyLastLine="0" shrinkToFit="0" readingOrder="0"/>
    </dxf>
    <dxf>
      <font>
        <sz val="10"/>
        <name val="Tahoma"/>
      </font>
      <numFmt numFmtId="19" formatCode="d/mm/yyyy"/>
      <fill>
        <patternFill patternType="none">
          <fgColor indexed="64"/>
          <bgColor indexed="65"/>
        </patternFill>
      </fill>
      <alignment horizontal="center" vertical="center" textRotation="0" wrapText="1" indent="0" justifyLastLine="0" shrinkToFit="0" readingOrder="0"/>
    </dxf>
    <dxf>
      <font>
        <sz val="10"/>
        <name val="Tahoma"/>
      </font>
      <fill>
        <patternFill patternType="none">
          <fgColor indexed="64"/>
          <bgColor auto="1"/>
        </patternFill>
      </fill>
      <alignment horizontal="center" vertical="center" textRotation="0" wrapText="1" indent="0" justifyLastLine="0" shrinkToFit="0" readingOrder="0"/>
    </dxf>
    <dxf>
      <font>
        <sz val="10"/>
        <name val="Tahoma"/>
      </font>
      <numFmt numFmtId="0" formatCode="General"/>
      <fill>
        <patternFill patternType="none">
          <fgColor indexed="64"/>
          <bgColor auto="1"/>
        </patternFill>
      </fill>
      <alignment horizontal="center" vertical="center" textRotation="0" wrapText="1" indent="0" justifyLastLine="0" shrinkToFit="0" readingOrder="0"/>
    </dxf>
    <dxf>
      <font>
        <sz val="10"/>
        <name val="Tahoma"/>
      </font>
      <numFmt numFmtId="1" formatCode="0"/>
      <fill>
        <patternFill patternType="none">
          <fgColor indexed="64"/>
          <bgColor auto="1"/>
        </patternFill>
      </fill>
      <alignment horizontal="center" vertical="center" textRotation="0" wrapText="1" indent="0" justifyLastLine="0" shrinkToFit="0" readingOrder="0"/>
    </dxf>
    <dxf>
      <font>
        <sz val="10"/>
        <name val="Tahoma"/>
      </font>
      <numFmt numFmtId="164" formatCode="ddd\,\ dd\ mmm\ yyyy"/>
      <fill>
        <patternFill patternType="none">
          <fgColor indexed="64"/>
          <bgColor auto="1"/>
        </patternFill>
      </fill>
      <alignment horizontal="center" vertical="center" textRotation="0" wrapText="1" indent="0" justifyLastLine="0" shrinkToFit="0" readingOrder="0"/>
    </dxf>
    <dxf>
      <font>
        <sz val="10"/>
        <name val="Tahoma"/>
      </font>
      <numFmt numFmtId="0" formatCode="General"/>
      <fill>
        <patternFill patternType="none">
          <fgColor indexed="64"/>
          <bgColor auto="1"/>
        </patternFill>
      </fill>
      <alignment horizontal="center" vertical="center" textRotation="0" wrapText="1" indent="0" justifyLastLine="0" shrinkToFit="0" readingOrder="0"/>
    </dxf>
    <dxf>
      <font>
        <sz val="10"/>
        <name val="Tahoma"/>
      </font>
      <fill>
        <patternFill patternType="none">
          <fgColor indexed="64"/>
          <bgColor auto="1"/>
        </patternFill>
      </fill>
      <alignment horizontal="center" vertical="center" textRotation="0" wrapText="1" indent="0" justifyLastLine="0" shrinkToFit="0" readingOrder="0"/>
      <protection locked="0" hidden="0"/>
    </dxf>
    <dxf>
      <font>
        <sz val="10"/>
        <name val="Tahoma"/>
      </font>
      <fill>
        <patternFill patternType="none">
          <fgColor indexed="64"/>
          <bgColor auto="1"/>
        </patternFill>
      </fill>
      <alignment horizontal="left" vertical="center" textRotation="0" wrapText="1" indent="0" justifyLastLine="0" shrinkToFit="0" readingOrder="0"/>
      <protection locked="0" hidden="0"/>
    </dxf>
    <dxf>
      <font>
        <sz val="10"/>
        <name val="Tahoma"/>
      </font>
      <fill>
        <patternFill patternType="none">
          <fgColor indexed="64"/>
          <bgColor auto="1"/>
        </patternFill>
      </fill>
      <alignment horizontal="center" vertical="center" textRotation="0" wrapText="1" indent="0" justifyLastLine="0" shrinkToFit="0" readingOrder="0"/>
      <protection locked="0" hidden="0"/>
    </dxf>
    <dxf>
      <font>
        <sz val="10"/>
        <name val="Tahoma"/>
      </font>
      <fill>
        <patternFill patternType="none">
          <fgColor indexed="64"/>
          <bgColor auto="1"/>
        </patternFill>
      </fill>
      <alignment horizontal="general" vertical="center" textRotation="0" wrapText="1" indent="0" justifyLastLine="0" shrinkToFit="0" readingOrder="0"/>
      <protection locked="0" hidden="0"/>
    </dxf>
    <dxf>
      <font>
        <sz val="10"/>
        <name val="Tahoma"/>
      </font>
      <fill>
        <patternFill patternType="none">
          <fgColor indexed="64"/>
          <bgColor auto="1"/>
        </patternFill>
      </fill>
      <alignment horizontal="general" vertical="center" textRotation="0" wrapText="1" indent="0" justifyLastLine="0" shrinkToFit="0" readingOrder="0"/>
      <protection locked="0" hidden="0"/>
    </dxf>
    <dxf>
      <font>
        <sz val="10"/>
        <name val="Tahoma"/>
      </font>
      <fill>
        <patternFill patternType="none">
          <fgColor indexed="64"/>
          <bgColor auto="1"/>
        </patternFill>
      </fill>
      <alignment horizontal="right" vertical="center" textRotation="0" wrapText="1" indent="0" justifyLastLine="0" shrinkToFit="0" readingOrder="0"/>
      <protection locked="0" hidden="0"/>
    </dxf>
    <dxf>
      <font>
        <sz val="10"/>
        <name val="Tahoma"/>
      </font>
      <fill>
        <patternFill patternType="none">
          <fgColor indexed="64"/>
          <bgColor auto="1"/>
        </patternFill>
      </fill>
      <alignment horizontal="general" vertical="center" textRotation="0" wrapText="1" indent="0" justifyLastLine="0" shrinkToFit="0" readingOrder="0"/>
      <protection locked="0" hidden="0"/>
    </dxf>
    <dxf>
      <font>
        <sz val="10"/>
        <name val="Tahoma"/>
      </font>
      <fill>
        <patternFill patternType="none">
          <fgColor indexed="64"/>
          <bgColor auto="1"/>
        </patternFill>
      </fill>
      <alignment horizontal="general" vertical="center" textRotation="0" wrapText="1" indent="0" justifyLastLine="0" shrinkToFit="0" readingOrder="0"/>
    </dxf>
    <dxf>
      <font>
        <sz val="10"/>
        <name val="Tahoma"/>
      </font>
      <fill>
        <patternFill patternType="none">
          <fgColor indexed="64"/>
          <bgColor auto="1"/>
        </patternFill>
      </fill>
      <alignment horizontal="center" vertical="center" textRotation="0" wrapText="1" indent="0" justifyLastLine="0" shrinkToFit="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dxf>
    <dxf>
      <font>
        <color theme="0"/>
      </font>
    </dxf>
    <dxf>
      <fill>
        <patternFill>
          <bgColor rgb="FFFFFF00"/>
        </patternFill>
      </fill>
    </dxf>
    <dxf>
      <fill>
        <patternFill>
          <bgColor rgb="FFFFFF00"/>
        </patternFill>
      </fill>
    </dxf>
    <dxf>
      <fill>
        <patternFill>
          <bgColor theme="9" tint="-0.249977111117893"/>
        </patternFill>
      </fill>
    </dxf>
    <dxf>
      <fill>
        <patternFill>
          <bgColor theme="9" tint="-0.249977111117893"/>
        </patternFill>
      </fill>
    </dxf>
    <dxf>
      <fill>
        <patternFill patternType="solid">
          <bgColor theme="9" tint="-0.249977111117893"/>
        </patternFill>
      </fill>
    </dxf>
    <dxf>
      <fill>
        <patternFill patternType="solid">
          <bgColor theme="9" tint="0.59999389629810485"/>
        </patternFill>
      </fill>
    </dxf>
    <dxf>
      <fill>
        <patternFill patternType="solid">
          <bgColor theme="9" tint="0.59999389629810485"/>
        </patternFill>
      </fill>
    </dxf>
    <dxf>
      <fill>
        <patternFill>
          <bgColor theme="5" tint="0.59999389629810485"/>
        </patternFill>
      </fill>
    </dxf>
    <dxf>
      <fill>
        <patternFill>
          <bgColor theme="5" tint="0.59999389629810485"/>
        </patternFill>
      </fill>
    </dxf>
    <dxf>
      <fill>
        <patternFill patternType="solid">
          <bgColor rgb="FFE82F1C"/>
        </patternFill>
      </fill>
    </dxf>
    <dxf>
      <fill>
        <patternFill patternType="solid">
          <bgColor rgb="FFE82F1C"/>
        </patternFill>
      </fill>
    </dxf>
    <dxf>
      <fill>
        <patternFill patternType="solid">
          <bgColor rgb="FFC00000"/>
        </patternFill>
      </fill>
    </dxf>
    <dxf>
      <fill>
        <patternFill patternType="solid">
          <bgColor rgb="FFC00000"/>
        </patternFill>
      </fill>
    </dxf>
    <dxf>
      <alignment wrapText="1" indent="0"/>
    </dxf>
    <dxf>
      <alignment wrapText="1" indent="0"/>
    </dxf>
    <dxf>
      <alignment wrapText="1" indent="0"/>
    </dxf>
    <dxf>
      <font>
        <color theme="0"/>
      </font>
    </dxf>
    <dxf>
      <font>
        <color theme="0"/>
      </font>
    </dxf>
    <dxf>
      <fill>
        <patternFill patternType="solid">
          <bgColor theme="5" tint="-0.249977111117893"/>
        </patternFill>
      </fill>
    </dxf>
    <dxf>
      <fill>
        <patternFill patternType="solid">
          <bgColor theme="5" tint="-0.249977111117893"/>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E82F1C"/>
      <color rgb="FF00FF00"/>
      <color rgb="FF00FF99"/>
      <color rgb="FF99CCFF"/>
      <color rgb="FFFF66FF"/>
      <color rgb="FF66FF99"/>
      <color rgb="FF99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pivotCacheDefinition" Target="pivotCache/pivotCacheDefinition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[27 DE MARZO SEGUIMIENTO DP.xlsx]CONSOLIDADO POR ENTE!TablaDinámica2</c:name>
    <c:fmtId val="2"/>
  </c:pivotSource>
  <c:chart>
    <c:autoTitleDeleted val="1"/>
    <c:pivotFmts>
      <c:pivotFmt>
        <c:idx val="0"/>
        <c:spPr>
          <a:solidFill>
            <a:schemeClr val="accent6">
              <a:lumMod val="75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000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'CONSOLIDADO POR ENTE'!$B$3</c:f>
              <c:strCache>
                <c:ptCount val="1"/>
                <c:pt idx="0">
                  <c:v>Total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'CONSOLIDADO POR ENTE'!$A$4:$A$15</c:f>
              <c:strCache>
                <c:ptCount val="11"/>
                <c:pt idx="0">
                  <c:v>CONCEJO DE BOGOTA</c:v>
                </c:pt>
                <c:pt idx="1">
                  <c:v>CONTRALORIA  GENERAL</c:v>
                </c:pt>
                <c:pt idx="2">
                  <c:v>CONTRALORIA DE BOGOTA</c:v>
                </c:pt>
                <c:pt idx="3">
                  <c:v>CONTRALORIA LOCAL CHAPINERO</c:v>
                </c:pt>
                <c:pt idx="4">
                  <c:v>JAL CHAPINERO</c:v>
                </c:pt>
                <c:pt idx="5">
                  <c:v>PERSONERIA DE BOGOTA</c:v>
                </c:pt>
                <c:pt idx="6">
                  <c:v>PERSONERIA LOCAL DE CHAPINERO</c:v>
                </c:pt>
                <c:pt idx="7">
                  <c:v>PROCURADURIA GENERAL DE LA NACION</c:v>
                </c:pt>
                <c:pt idx="8">
                  <c:v>VEEDURIA CIUDADANA CHAPINERO</c:v>
                </c:pt>
                <c:pt idx="9">
                  <c:v>VEEDURIA DISTRITAL</c:v>
                </c:pt>
                <c:pt idx="10">
                  <c:v>VEEDURIA NACIONAL DE LA PARTICIPACION DE ACCION COMUNAL VENA</c:v>
                </c:pt>
              </c:strCache>
            </c:strRef>
          </c:cat>
          <c:val>
            <c:numRef>
              <c:f>'CONSOLIDADO POR ENTE'!$B$4:$B$15</c:f>
              <c:numCache>
                <c:formatCode>General</c:formatCode>
                <c:ptCount val="11"/>
                <c:pt idx="0">
                  <c:v>15</c:v>
                </c:pt>
                <c:pt idx="1">
                  <c:v>6</c:v>
                </c:pt>
                <c:pt idx="2">
                  <c:v>19</c:v>
                </c:pt>
                <c:pt idx="3">
                  <c:v>1</c:v>
                </c:pt>
                <c:pt idx="4">
                  <c:v>5</c:v>
                </c:pt>
                <c:pt idx="5">
                  <c:v>9</c:v>
                </c:pt>
                <c:pt idx="6">
                  <c:v>57</c:v>
                </c:pt>
                <c:pt idx="7">
                  <c:v>5</c:v>
                </c:pt>
                <c:pt idx="8">
                  <c:v>1</c:v>
                </c:pt>
                <c:pt idx="9">
                  <c:v>8</c:v>
                </c:pt>
                <c:pt idx="10">
                  <c:v>1</c:v>
                </c:pt>
              </c:numCache>
            </c:numRef>
          </c:val>
          <c:extLst>
            <c:ext xmlns:c16="http://schemas.microsoft.com/office/drawing/2014/chart" uri="{C3380CC4-5D6E-409C-BE32-E72D297353CC}">
              <c16:uniqueId val="{00000003-FE4A-45E7-B14B-791333D0736D}"/>
            </c:ext>
          </c:extLst>
        </c:ser>
        <c:dLbls>
          <c:showLegendKey val="0"/>
          <c:showVal val="1"/>
          <c:showCatName val="0"/>
          <c:showSerName val="0"/>
          <c:showPercent val="0"/>
          <c:showBubbleSize val="0"/>
        </c:dLbls>
        <c:gapWidth val="150"/>
        <c:shape val="box"/>
        <c:axId val="513652760"/>
        <c:axId val="513645544"/>
        <c:axId val="0"/>
      </c:bar3DChart>
      <c:catAx>
        <c:axId val="5136527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13645544"/>
        <c:crosses val="autoZero"/>
        <c:auto val="1"/>
        <c:lblAlgn val="ctr"/>
        <c:lblOffset val="100"/>
        <c:noMultiLvlLbl val="0"/>
      </c:catAx>
      <c:valAx>
        <c:axId val="5136455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13652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[27 DE MARZO SEGUIMIENTO DP.xlsx]RESPONSABLE!TablaDinámica3</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C00000"/>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RESPONSABLE!$B$5:$B$6</c:f>
              <c:strCache>
                <c:ptCount val="1"/>
                <c:pt idx="0">
                  <c:v>CON ACUSE FALTA CIERRE DE RADICADO</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RESPONSABLE!$A$7:$A$41</c:f>
              <c:strCache>
                <c:ptCount val="34"/>
                <c:pt idx="0">
                  <c:v>ADRIANA MILENA FAURA PUENTES</c:v>
                </c:pt>
                <c:pt idx="1">
                  <c:v>ALFREDO ENRIQUE CACERES MENDOZA</c:v>
                </c:pt>
                <c:pt idx="2">
                  <c:v>ANDRES FELIPE RAMOS ARENAS</c:v>
                </c:pt>
                <c:pt idx="3">
                  <c:v>ANGELA MARIA SAMUDIO LOPEZ</c:v>
                </c:pt>
                <c:pt idx="4">
                  <c:v>CRISTIAN ANDRES MONROY CARANTON</c:v>
                </c:pt>
                <c:pt idx="5">
                  <c:v>DIEGO ALEJANDRO FERNANDEZ CORTES</c:v>
                </c:pt>
                <c:pt idx="6">
                  <c:v>FABIAN ANDRES CARDONA MARTINEZ</c:v>
                </c:pt>
                <c:pt idx="7">
                  <c:v>FABIOLA VASQUEZ PEDRAZA</c:v>
                </c:pt>
                <c:pt idx="8">
                  <c:v>FEDERICO SANTIAGO BALLESTEROS</c:v>
                </c:pt>
                <c:pt idx="9">
                  <c:v>HERNANDO ELIAS GARCIA VARGAS</c:v>
                </c:pt>
                <c:pt idx="10">
                  <c:v>JEFERSON ALEJANDRO GOMEZ SANTAFE</c:v>
                </c:pt>
                <c:pt idx="11">
                  <c:v>JOHN ALEXANDER CARRILLO PALLARES</c:v>
                </c:pt>
                <c:pt idx="12">
                  <c:v>JUAN CAMILO SIERRA RODRIGUEZ</c:v>
                </c:pt>
                <c:pt idx="13">
                  <c:v>JUAN FRANCISCO ALFONSO PLATA VARGAS</c:v>
                </c:pt>
                <c:pt idx="14">
                  <c:v>JUAN LIDER TORRES ERAZO</c:v>
                </c:pt>
                <c:pt idx="15">
                  <c:v>KATHERINE RODRIGUEZ QUINTERO</c:v>
                </c:pt>
                <c:pt idx="16">
                  <c:v>MARIA CAMILA FARFAN LEYVA</c:v>
                </c:pt>
                <c:pt idx="17">
                  <c:v>MARIA JIMENA CARDONA DIAZ</c:v>
                </c:pt>
                <c:pt idx="18">
                  <c:v>MARIA JIMENEZ CARDONA DIAZ</c:v>
                </c:pt>
                <c:pt idx="19">
                  <c:v>MARICELA PALACIO RODRIGUEZ</c:v>
                </c:pt>
                <c:pt idx="20">
                  <c:v>MARJORY LORENA QUINONES MUNOZ</c:v>
                </c:pt>
                <c:pt idx="21">
                  <c:v>NATHALY TORRES TORRES</c:v>
                </c:pt>
                <c:pt idx="22">
                  <c:v>NIDIA ASENET GONZALEZ TORRES</c:v>
                </c:pt>
                <c:pt idx="23">
                  <c:v>PAULA TATIANA MORA MENA</c:v>
                </c:pt>
                <c:pt idx="24">
                  <c:v>RICARDO APONTE BERNAL</c:v>
                </c:pt>
                <c:pt idx="25">
                  <c:v>RUTH GONZALEZ ROJAS</c:v>
                </c:pt>
                <c:pt idx="26">
                  <c:v>SALOMON RODRIGUEZ LAGUNA</c:v>
                </c:pt>
                <c:pt idx="27">
                  <c:v>SANDRA PAOLA SALAMANCA RIAÑO</c:v>
                </c:pt>
                <c:pt idx="28">
                  <c:v>TITO FABIAN RUIZ BARAJAS</c:v>
                </c:pt>
                <c:pt idx="29">
                  <c:v>YADY MATILDE MORENO VARGAS</c:v>
                </c:pt>
                <c:pt idx="30">
                  <c:v>PEDRO JAVIER ORTEGON PINILLA</c:v>
                </c:pt>
                <c:pt idx="31">
                  <c:v>INACTIVO JEFERSON ALEJANDRO GOMEZ SANTAFE</c:v>
                </c:pt>
                <c:pt idx="32">
                  <c:v>LAURA CATALINA RUBIO CALDERON</c:v>
                </c:pt>
                <c:pt idx="33">
                  <c:v>JAIME HERNANDO PRIETO ALVAREZ</c:v>
                </c:pt>
              </c:strCache>
            </c:strRef>
          </c:cat>
          <c:val>
            <c:numRef>
              <c:f>RESPONSABLE!$B$7:$B$41</c:f>
              <c:numCache>
                <c:formatCode>General</c:formatCode>
                <c:ptCount val="34"/>
                <c:pt idx="0">
                  <c:v>2</c:v>
                </c:pt>
                <c:pt idx="1">
                  <c:v>3</c:v>
                </c:pt>
                <c:pt idx="15">
                  <c:v>1</c:v>
                </c:pt>
                <c:pt idx="17">
                  <c:v>3</c:v>
                </c:pt>
                <c:pt idx="18">
                  <c:v>6</c:v>
                </c:pt>
                <c:pt idx="20">
                  <c:v>3</c:v>
                </c:pt>
              </c:numCache>
            </c:numRef>
          </c:val>
          <c:extLst>
            <c:ext xmlns:c16="http://schemas.microsoft.com/office/drawing/2014/chart" uri="{C3380CC4-5D6E-409C-BE32-E72D297353CC}">
              <c16:uniqueId val="{00000000-1D5F-42E5-8EB0-C0236325F845}"/>
            </c:ext>
          </c:extLst>
        </c:ser>
        <c:ser>
          <c:idx val="1"/>
          <c:order val="1"/>
          <c:tx>
            <c:strRef>
              <c:f>RESPONSABLE!$C$5:$C$6</c:f>
              <c:strCache>
                <c:ptCount val="1"/>
                <c:pt idx="0">
                  <c:v>EN FIRMAS</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RESPONSABLE!$A$7:$A$41</c:f>
              <c:strCache>
                <c:ptCount val="34"/>
                <c:pt idx="0">
                  <c:v>ADRIANA MILENA FAURA PUENTES</c:v>
                </c:pt>
                <c:pt idx="1">
                  <c:v>ALFREDO ENRIQUE CACERES MENDOZA</c:v>
                </c:pt>
                <c:pt idx="2">
                  <c:v>ANDRES FELIPE RAMOS ARENAS</c:v>
                </c:pt>
                <c:pt idx="3">
                  <c:v>ANGELA MARIA SAMUDIO LOPEZ</c:v>
                </c:pt>
                <c:pt idx="4">
                  <c:v>CRISTIAN ANDRES MONROY CARANTON</c:v>
                </c:pt>
                <c:pt idx="5">
                  <c:v>DIEGO ALEJANDRO FERNANDEZ CORTES</c:v>
                </c:pt>
                <c:pt idx="6">
                  <c:v>FABIAN ANDRES CARDONA MARTINEZ</c:v>
                </c:pt>
                <c:pt idx="7">
                  <c:v>FABIOLA VASQUEZ PEDRAZA</c:v>
                </c:pt>
                <c:pt idx="8">
                  <c:v>FEDERICO SANTIAGO BALLESTEROS</c:v>
                </c:pt>
                <c:pt idx="9">
                  <c:v>HERNANDO ELIAS GARCIA VARGAS</c:v>
                </c:pt>
                <c:pt idx="10">
                  <c:v>JEFERSON ALEJANDRO GOMEZ SANTAFE</c:v>
                </c:pt>
                <c:pt idx="11">
                  <c:v>JOHN ALEXANDER CARRILLO PALLARES</c:v>
                </c:pt>
                <c:pt idx="12">
                  <c:v>JUAN CAMILO SIERRA RODRIGUEZ</c:v>
                </c:pt>
                <c:pt idx="13">
                  <c:v>JUAN FRANCISCO ALFONSO PLATA VARGAS</c:v>
                </c:pt>
                <c:pt idx="14">
                  <c:v>JUAN LIDER TORRES ERAZO</c:v>
                </c:pt>
                <c:pt idx="15">
                  <c:v>KATHERINE RODRIGUEZ QUINTERO</c:v>
                </c:pt>
                <c:pt idx="16">
                  <c:v>MARIA CAMILA FARFAN LEYVA</c:v>
                </c:pt>
                <c:pt idx="17">
                  <c:v>MARIA JIMENA CARDONA DIAZ</c:v>
                </c:pt>
                <c:pt idx="18">
                  <c:v>MARIA JIMENEZ CARDONA DIAZ</c:v>
                </c:pt>
                <c:pt idx="19">
                  <c:v>MARICELA PALACIO RODRIGUEZ</c:v>
                </c:pt>
                <c:pt idx="20">
                  <c:v>MARJORY LORENA QUINONES MUNOZ</c:v>
                </c:pt>
                <c:pt idx="21">
                  <c:v>NATHALY TORRES TORRES</c:v>
                </c:pt>
                <c:pt idx="22">
                  <c:v>NIDIA ASENET GONZALEZ TORRES</c:v>
                </c:pt>
                <c:pt idx="23">
                  <c:v>PAULA TATIANA MORA MENA</c:v>
                </c:pt>
                <c:pt idx="24">
                  <c:v>RICARDO APONTE BERNAL</c:v>
                </c:pt>
                <c:pt idx="25">
                  <c:v>RUTH GONZALEZ ROJAS</c:v>
                </c:pt>
                <c:pt idx="26">
                  <c:v>SALOMON RODRIGUEZ LAGUNA</c:v>
                </c:pt>
                <c:pt idx="27">
                  <c:v>SANDRA PAOLA SALAMANCA RIAÑO</c:v>
                </c:pt>
                <c:pt idx="28">
                  <c:v>TITO FABIAN RUIZ BARAJAS</c:v>
                </c:pt>
                <c:pt idx="29">
                  <c:v>YADY MATILDE MORENO VARGAS</c:v>
                </c:pt>
                <c:pt idx="30">
                  <c:v>PEDRO JAVIER ORTEGON PINILLA</c:v>
                </c:pt>
                <c:pt idx="31">
                  <c:v>INACTIVO JEFERSON ALEJANDRO GOMEZ SANTAFE</c:v>
                </c:pt>
                <c:pt idx="32">
                  <c:v>LAURA CATALINA RUBIO CALDERON</c:v>
                </c:pt>
                <c:pt idx="33">
                  <c:v>JAIME HERNANDO PRIETO ALVAREZ</c:v>
                </c:pt>
              </c:strCache>
            </c:strRef>
          </c:cat>
          <c:val>
            <c:numRef>
              <c:f>RESPONSABLE!$C$7:$C$41</c:f>
              <c:numCache>
                <c:formatCode>General</c:formatCode>
                <c:ptCount val="34"/>
                <c:pt idx="3">
                  <c:v>1</c:v>
                </c:pt>
                <c:pt idx="10">
                  <c:v>1</c:v>
                </c:pt>
                <c:pt idx="17">
                  <c:v>3</c:v>
                </c:pt>
                <c:pt idx="18">
                  <c:v>6</c:v>
                </c:pt>
                <c:pt idx="21">
                  <c:v>3</c:v>
                </c:pt>
                <c:pt idx="29">
                  <c:v>3</c:v>
                </c:pt>
                <c:pt idx="30">
                  <c:v>1</c:v>
                </c:pt>
                <c:pt idx="33">
                  <c:v>1</c:v>
                </c:pt>
              </c:numCache>
            </c:numRef>
          </c:val>
          <c:extLst>
            <c:ext xmlns:c16="http://schemas.microsoft.com/office/drawing/2014/chart" uri="{C3380CC4-5D6E-409C-BE32-E72D297353CC}">
              <c16:uniqueId val="{00000004-1D5F-42E5-8EB0-C0236325F845}"/>
            </c:ext>
          </c:extLst>
        </c:ser>
        <c:ser>
          <c:idx val="2"/>
          <c:order val="2"/>
          <c:tx>
            <c:strRef>
              <c:f>RESPONSABLE!$D$5:$D$6</c:f>
              <c:strCache>
                <c:ptCount val="1"/>
                <c:pt idx="0">
                  <c:v>SIN RESPUESTA</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RESPONSABLE!$A$7:$A$41</c:f>
              <c:strCache>
                <c:ptCount val="34"/>
                <c:pt idx="0">
                  <c:v>ADRIANA MILENA FAURA PUENTES</c:v>
                </c:pt>
                <c:pt idx="1">
                  <c:v>ALFREDO ENRIQUE CACERES MENDOZA</c:v>
                </c:pt>
                <c:pt idx="2">
                  <c:v>ANDRES FELIPE RAMOS ARENAS</c:v>
                </c:pt>
                <c:pt idx="3">
                  <c:v>ANGELA MARIA SAMUDIO LOPEZ</c:v>
                </c:pt>
                <c:pt idx="4">
                  <c:v>CRISTIAN ANDRES MONROY CARANTON</c:v>
                </c:pt>
                <c:pt idx="5">
                  <c:v>DIEGO ALEJANDRO FERNANDEZ CORTES</c:v>
                </c:pt>
                <c:pt idx="6">
                  <c:v>FABIAN ANDRES CARDONA MARTINEZ</c:v>
                </c:pt>
                <c:pt idx="7">
                  <c:v>FABIOLA VASQUEZ PEDRAZA</c:v>
                </c:pt>
                <c:pt idx="8">
                  <c:v>FEDERICO SANTIAGO BALLESTEROS</c:v>
                </c:pt>
                <c:pt idx="9">
                  <c:v>HERNANDO ELIAS GARCIA VARGAS</c:v>
                </c:pt>
                <c:pt idx="10">
                  <c:v>JEFERSON ALEJANDRO GOMEZ SANTAFE</c:v>
                </c:pt>
                <c:pt idx="11">
                  <c:v>JOHN ALEXANDER CARRILLO PALLARES</c:v>
                </c:pt>
                <c:pt idx="12">
                  <c:v>JUAN CAMILO SIERRA RODRIGUEZ</c:v>
                </c:pt>
                <c:pt idx="13">
                  <c:v>JUAN FRANCISCO ALFONSO PLATA VARGAS</c:v>
                </c:pt>
                <c:pt idx="14">
                  <c:v>JUAN LIDER TORRES ERAZO</c:v>
                </c:pt>
                <c:pt idx="15">
                  <c:v>KATHERINE RODRIGUEZ QUINTERO</c:v>
                </c:pt>
                <c:pt idx="16">
                  <c:v>MARIA CAMILA FARFAN LEYVA</c:v>
                </c:pt>
                <c:pt idx="17">
                  <c:v>MARIA JIMENA CARDONA DIAZ</c:v>
                </c:pt>
                <c:pt idx="18">
                  <c:v>MARIA JIMENEZ CARDONA DIAZ</c:v>
                </c:pt>
                <c:pt idx="19">
                  <c:v>MARICELA PALACIO RODRIGUEZ</c:v>
                </c:pt>
                <c:pt idx="20">
                  <c:v>MARJORY LORENA QUINONES MUNOZ</c:v>
                </c:pt>
                <c:pt idx="21">
                  <c:v>NATHALY TORRES TORRES</c:v>
                </c:pt>
                <c:pt idx="22">
                  <c:v>NIDIA ASENET GONZALEZ TORRES</c:v>
                </c:pt>
                <c:pt idx="23">
                  <c:v>PAULA TATIANA MORA MENA</c:v>
                </c:pt>
                <c:pt idx="24">
                  <c:v>RICARDO APONTE BERNAL</c:v>
                </c:pt>
                <c:pt idx="25">
                  <c:v>RUTH GONZALEZ ROJAS</c:v>
                </c:pt>
                <c:pt idx="26">
                  <c:v>SALOMON RODRIGUEZ LAGUNA</c:v>
                </c:pt>
                <c:pt idx="27">
                  <c:v>SANDRA PAOLA SALAMANCA RIAÑO</c:v>
                </c:pt>
                <c:pt idx="28">
                  <c:v>TITO FABIAN RUIZ BARAJAS</c:v>
                </c:pt>
                <c:pt idx="29">
                  <c:v>YADY MATILDE MORENO VARGAS</c:v>
                </c:pt>
                <c:pt idx="30">
                  <c:v>PEDRO JAVIER ORTEGON PINILLA</c:v>
                </c:pt>
                <c:pt idx="31">
                  <c:v>INACTIVO JEFERSON ALEJANDRO GOMEZ SANTAFE</c:v>
                </c:pt>
                <c:pt idx="32">
                  <c:v>LAURA CATALINA RUBIO CALDERON</c:v>
                </c:pt>
                <c:pt idx="33">
                  <c:v>JAIME HERNANDO PRIETO ALVAREZ</c:v>
                </c:pt>
              </c:strCache>
            </c:strRef>
          </c:cat>
          <c:val>
            <c:numRef>
              <c:f>RESPONSABLE!$D$7:$D$41</c:f>
              <c:numCache>
                <c:formatCode>General</c:formatCode>
                <c:ptCount val="34"/>
                <c:pt idx="2">
                  <c:v>1</c:v>
                </c:pt>
                <c:pt idx="4">
                  <c:v>1</c:v>
                </c:pt>
                <c:pt idx="5">
                  <c:v>1</c:v>
                </c:pt>
                <c:pt idx="9">
                  <c:v>6</c:v>
                </c:pt>
                <c:pt idx="10">
                  <c:v>1</c:v>
                </c:pt>
                <c:pt idx="11">
                  <c:v>1</c:v>
                </c:pt>
                <c:pt idx="14">
                  <c:v>1</c:v>
                </c:pt>
                <c:pt idx="19">
                  <c:v>3</c:v>
                </c:pt>
                <c:pt idx="21">
                  <c:v>8</c:v>
                </c:pt>
                <c:pt idx="25">
                  <c:v>1</c:v>
                </c:pt>
                <c:pt idx="28">
                  <c:v>1</c:v>
                </c:pt>
                <c:pt idx="31">
                  <c:v>1</c:v>
                </c:pt>
                <c:pt idx="32">
                  <c:v>1</c:v>
                </c:pt>
              </c:numCache>
            </c:numRef>
          </c:val>
          <c:extLst>
            <c:ext xmlns:c16="http://schemas.microsoft.com/office/drawing/2014/chart" uri="{C3380CC4-5D6E-409C-BE32-E72D297353CC}">
              <c16:uniqueId val="{00000005-1D5F-42E5-8EB0-C0236325F845}"/>
            </c:ext>
          </c:extLst>
        </c:ser>
        <c:ser>
          <c:idx val="3"/>
          <c:order val="3"/>
          <c:tx>
            <c:strRef>
              <c:f>RESPONSABLE!$E$5:$E$6</c:f>
              <c:strCache>
                <c:ptCount val="1"/>
                <c:pt idx="0">
                  <c:v>TRAMITE CERRADO</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RESPONSABLE!$A$7:$A$41</c:f>
              <c:strCache>
                <c:ptCount val="34"/>
                <c:pt idx="0">
                  <c:v>ADRIANA MILENA FAURA PUENTES</c:v>
                </c:pt>
                <c:pt idx="1">
                  <c:v>ALFREDO ENRIQUE CACERES MENDOZA</c:v>
                </c:pt>
                <c:pt idx="2">
                  <c:v>ANDRES FELIPE RAMOS ARENAS</c:v>
                </c:pt>
                <c:pt idx="3">
                  <c:v>ANGELA MARIA SAMUDIO LOPEZ</c:v>
                </c:pt>
                <c:pt idx="4">
                  <c:v>CRISTIAN ANDRES MONROY CARANTON</c:v>
                </c:pt>
                <c:pt idx="5">
                  <c:v>DIEGO ALEJANDRO FERNANDEZ CORTES</c:v>
                </c:pt>
                <c:pt idx="6">
                  <c:v>FABIAN ANDRES CARDONA MARTINEZ</c:v>
                </c:pt>
                <c:pt idx="7">
                  <c:v>FABIOLA VASQUEZ PEDRAZA</c:v>
                </c:pt>
                <c:pt idx="8">
                  <c:v>FEDERICO SANTIAGO BALLESTEROS</c:v>
                </c:pt>
                <c:pt idx="9">
                  <c:v>HERNANDO ELIAS GARCIA VARGAS</c:v>
                </c:pt>
                <c:pt idx="10">
                  <c:v>JEFERSON ALEJANDRO GOMEZ SANTAFE</c:v>
                </c:pt>
                <c:pt idx="11">
                  <c:v>JOHN ALEXANDER CARRILLO PALLARES</c:v>
                </c:pt>
                <c:pt idx="12">
                  <c:v>JUAN CAMILO SIERRA RODRIGUEZ</c:v>
                </c:pt>
                <c:pt idx="13">
                  <c:v>JUAN FRANCISCO ALFONSO PLATA VARGAS</c:v>
                </c:pt>
                <c:pt idx="14">
                  <c:v>JUAN LIDER TORRES ERAZO</c:v>
                </c:pt>
                <c:pt idx="15">
                  <c:v>KATHERINE RODRIGUEZ QUINTERO</c:v>
                </c:pt>
                <c:pt idx="16">
                  <c:v>MARIA CAMILA FARFAN LEYVA</c:v>
                </c:pt>
                <c:pt idx="17">
                  <c:v>MARIA JIMENA CARDONA DIAZ</c:v>
                </c:pt>
                <c:pt idx="18">
                  <c:v>MARIA JIMENEZ CARDONA DIAZ</c:v>
                </c:pt>
                <c:pt idx="19">
                  <c:v>MARICELA PALACIO RODRIGUEZ</c:v>
                </c:pt>
                <c:pt idx="20">
                  <c:v>MARJORY LORENA QUINONES MUNOZ</c:v>
                </c:pt>
                <c:pt idx="21">
                  <c:v>NATHALY TORRES TORRES</c:v>
                </c:pt>
                <c:pt idx="22">
                  <c:v>NIDIA ASENET GONZALEZ TORRES</c:v>
                </c:pt>
                <c:pt idx="23">
                  <c:v>PAULA TATIANA MORA MENA</c:v>
                </c:pt>
                <c:pt idx="24">
                  <c:v>RICARDO APONTE BERNAL</c:v>
                </c:pt>
                <c:pt idx="25">
                  <c:v>RUTH GONZALEZ ROJAS</c:v>
                </c:pt>
                <c:pt idx="26">
                  <c:v>SALOMON RODRIGUEZ LAGUNA</c:v>
                </c:pt>
                <c:pt idx="27">
                  <c:v>SANDRA PAOLA SALAMANCA RIAÑO</c:v>
                </c:pt>
                <c:pt idx="28">
                  <c:v>TITO FABIAN RUIZ BARAJAS</c:v>
                </c:pt>
                <c:pt idx="29">
                  <c:v>YADY MATILDE MORENO VARGAS</c:v>
                </c:pt>
                <c:pt idx="30">
                  <c:v>PEDRO JAVIER ORTEGON PINILLA</c:v>
                </c:pt>
                <c:pt idx="31">
                  <c:v>INACTIVO JEFERSON ALEJANDRO GOMEZ SANTAFE</c:v>
                </c:pt>
                <c:pt idx="32">
                  <c:v>LAURA CATALINA RUBIO CALDERON</c:v>
                </c:pt>
                <c:pt idx="33">
                  <c:v>JAIME HERNANDO PRIETO ALVAREZ</c:v>
                </c:pt>
              </c:strCache>
            </c:strRef>
          </c:cat>
          <c:val>
            <c:numRef>
              <c:f>RESPONSABLE!$E$7:$E$41</c:f>
              <c:numCache>
                <c:formatCode>General</c:formatCode>
                <c:ptCount val="34"/>
                <c:pt idx="0">
                  <c:v>1</c:v>
                </c:pt>
                <c:pt idx="1">
                  <c:v>2</c:v>
                </c:pt>
                <c:pt idx="2">
                  <c:v>1</c:v>
                </c:pt>
                <c:pt idx="3">
                  <c:v>5</c:v>
                </c:pt>
                <c:pt idx="4">
                  <c:v>1</c:v>
                </c:pt>
                <c:pt idx="5">
                  <c:v>2</c:v>
                </c:pt>
                <c:pt idx="6">
                  <c:v>1</c:v>
                </c:pt>
                <c:pt idx="7">
                  <c:v>5</c:v>
                </c:pt>
                <c:pt idx="8">
                  <c:v>1</c:v>
                </c:pt>
                <c:pt idx="11">
                  <c:v>1</c:v>
                </c:pt>
                <c:pt idx="12">
                  <c:v>1</c:v>
                </c:pt>
                <c:pt idx="13">
                  <c:v>1</c:v>
                </c:pt>
                <c:pt idx="15">
                  <c:v>1</c:v>
                </c:pt>
                <c:pt idx="16">
                  <c:v>1</c:v>
                </c:pt>
                <c:pt idx="17">
                  <c:v>1</c:v>
                </c:pt>
                <c:pt idx="18">
                  <c:v>1</c:v>
                </c:pt>
                <c:pt idx="19">
                  <c:v>18</c:v>
                </c:pt>
                <c:pt idx="21">
                  <c:v>7</c:v>
                </c:pt>
                <c:pt idx="22">
                  <c:v>1</c:v>
                </c:pt>
                <c:pt idx="23">
                  <c:v>2</c:v>
                </c:pt>
                <c:pt idx="24">
                  <c:v>1</c:v>
                </c:pt>
                <c:pt idx="26">
                  <c:v>1</c:v>
                </c:pt>
                <c:pt idx="27">
                  <c:v>3</c:v>
                </c:pt>
                <c:pt idx="28">
                  <c:v>1</c:v>
                </c:pt>
                <c:pt idx="29">
                  <c:v>1</c:v>
                </c:pt>
                <c:pt idx="32">
                  <c:v>1</c:v>
                </c:pt>
              </c:numCache>
            </c:numRef>
          </c:val>
          <c:extLst>
            <c:ext xmlns:c16="http://schemas.microsoft.com/office/drawing/2014/chart" uri="{C3380CC4-5D6E-409C-BE32-E72D297353CC}">
              <c16:uniqueId val="{00000006-1D5F-42E5-8EB0-C0236325F845}"/>
            </c:ext>
          </c:extLst>
        </c:ser>
        <c:dLbls>
          <c:showLegendKey val="0"/>
          <c:showVal val="1"/>
          <c:showCatName val="0"/>
          <c:showSerName val="0"/>
          <c:showPercent val="0"/>
          <c:showBubbleSize val="0"/>
        </c:dLbls>
        <c:gapWidth val="150"/>
        <c:shape val="box"/>
        <c:axId val="707807128"/>
        <c:axId val="707805488"/>
        <c:axId val="0"/>
      </c:bar3DChart>
      <c:catAx>
        <c:axId val="7078071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07805488"/>
        <c:crosses val="autoZero"/>
        <c:auto val="1"/>
        <c:lblAlgn val="ctr"/>
        <c:lblOffset val="100"/>
        <c:noMultiLvlLbl val="0"/>
      </c:catAx>
      <c:valAx>
        <c:axId val="707805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07807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[27 DE MARZO SEGUIMIENTO DP.xlsx]POR ESTADO!TablaDinámica4</c:name>
    <c:fmtId val="2"/>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dLbl>
          <c:idx val="0"/>
          <c:layout>
            <c:manualLayout>
              <c:x val="-0.224188790560472"/>
              <c:y val="-3.6655216321095849E-2"/>
            </c:manualLayout>
          </c:layout>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419"/>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2"/>
        <c:spPr>
          <a:solidFill>
            <a:schemeClr val="accent1"/>
          </a:solidFill>
          <a:ln w="19050">
            <a:solidFill>
              <a:schemeClr val="lt1"/>
            </a:solidFill>
          </a:ln>
          <a:effectLst/>
        </c:spPr>
        <c:marker>
          <c:symbol val="none"/>
        </c:marker>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marker>
          <c:symbol val="none"/>
        </c:marker>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6"/>
        <c:spPr>
          <a:solidFill>
            <a:srgbClr val="FFFF00"/>
          </a:solidFill>
          <a:ln w="19050">
            <a:solidFill>
              <a:schemeClr val="lt1"/>
            </a:solidFill>
          </a:ln>
          <a:effectLst/>
        </c:spPr>
      </c:pivotFmt>
      <c:pivotFmt>
        <c:idx val="7"/>
        <c:spPr>
          <a:solidFill>
            <a:schemeClr val="accent2">
              <a:lumMod val="40000"/>
              <a:lumOff val="60000"/>
            </a:schemeClr>
          </a:solidFill>
          <a:ln w="19050">
            <a:solidFill>
              <a:schemeClr val="lt1"/>
            </a:solidFill>
          </a:ln>
          <a:effectLst/>
        </c:spPr>
      </c:pivotFmt>
      <c:pivotFmt>
        <c:idx val="8"/>
        <c:spPr>
          <a:solidFill>
            <a:srgbClr val="C00000"/>
          </a:solidFill>
          <a:ln w="19050">
            <a:solidFill>
              <a:schemeClr val="lt1"/>
            </a:solidFill>
          </a:ln>
          <a:effectLst/>
        </c:spPr>
      </c:pivotFmt>
      <c:pivotFmt>
        <c:idx val="9"/>
        <c:spPr>
          <a:solidFill>
            <a:schemeClr val="accent6">
              <a:lumMod val="75000"/>
            </a:schemeClr>
          </a:solidFill>
          <a:ln w="19050">
            <a:solidFill>
              <a:schemeClr val="lt1"/>
            </a:solidFill>
          </a:ln>
          <a:effectLst/>
        </c:spPr>
      </c:pivotFmt>
    </c:pivotFmts>
    <c:plotArea>
      <c:layout/>
      <c:barChart>
        <c:barDir val="col"/>
        <c:grouping val="clustered"/>
        <c:varyColors val="0"/>
        <c:ser>
          <c:idx val="0"/>
          <c:order val="0"/>
          <c:tx>
            <c:strRef>
              <c:f>'POR ESTADO'!$B$3</c:f>
              <c:strCache>
                <c:ptCount val="1"/>
                <c:pt idx="0">
                  <c:v>Total</c:v>
                </c:pt>
              </c:strCache>
            </c:strRef>
          </c:tx>
          <c:spPr>
            <a:solidFill>
              <a:schemeClr val="accent1"/>
            </a:solidFill>
            <a:ln w="19050">
              <a:solidFill>
                <a:schemeClr val="lt1"/>
              </a:solidFill>
            </a:ln>
            <a:effectLst/>
          </c:spPr>
          <c:invertIfNegative val="0"/>
          <c:dPt>
            <c:idx val="0"/>
            <c:invertIfNegative val="0"/>
            <c:bubble3D val="0"/>
            <c:spPr>
              <a:solidFill>
                <a:srgbClr val="FFFF00"/>
              </a:solidFill>
              <a:ln w="19050">
                <a:solidFill>
                  <a:schemeClr val="lt1"/>
                </a:solidFill>
              </a:ln>
              <a:effectLst/>
            </c:spPr>
            <c:extLst>
              <c:ext xmlns:c16="http://schemas.microsoft.com/office/drawing/2014/chart" uri="{C3380CC4-5D6E-409C-BE32-E72D297353CC}">
                <c16:uniqueId val="{00000002-F195-41A3-BF79-10CADE8BFA81}"/>
              </c:ext>
            </c:extLst>
          </c:dPt>
          <c:dPt>
            <c:idx val="1"/>
            <c:invertIfNegative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B-F195-41A3-BF79-10CADE8BFA81}"/>
              </c:ext>
            </c:extLst>
          </c:dPt>
          <c:dPt>
            <c:idx val="3"/>
            <c:invertIfNegative val="0"/>
            <c:bubble3D val="0"/>
            <c:spPr>
              <a:solidFill>
                <a:srgbClr val="C00000"/>
              </a:solidFill>
              <a:ln w="19050">
                <a:solidFill>
                  <a:schemeClr val="lt1"/>
                </a:solidFill>
              </a:ln>
              <a:effectLst/>
            </c:spPr>
            <c:extLst>
              <c:ext xmlns:c16="http://schemas.microsoft.com/office/drawing/2014/chart" uri="{C3380CC4-5D6E-409C-BE32-E72D297353CC}">
                <c16:uniqueId val="{0000000C-F195-41A3-BF79-10CADE8BFA81}"/>
              </c:ext>
            </c:extLst>
          </c:dPt>
          <c:dPt>
            <c:idx val="4"/>
            <c:invertIfNegative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D-F195-41A3-BF79-10CADE8BFA8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'POR ESTADO'!$A$4:$A$9</c:f>
              <c:strCache>
                <c:ptCount val="5"/>
                <c:pt idx="0">
                  <c:v>CON ACUSE FALTA CIERRE DE RADICADO</c:v>
                </c:pt>
                <c:pt idx="1">
                  <c:v>EN FIRMAS</c:v>
                </c:pt>
                <c:pt idx="2">
                  <c:v>PRIVADO NO SE PUEDE VER</c:v>
                </c:pt>
                <c:pt idx="3">
                  <c:v>SIN RESPUESTA</c:v>
                </c:pt>
                <c:pt idx="4">
                  <c:v>TRAMITE CERRADO</c:v>
                </c:pt>
              </c:strCache>
            </c:strRef>
          </c:cat>
          <c:val>
            <c:numRef>
              <c:f>'POR ESTADO'!$B$4:$B$9</c:f>
              <c:numCache>
                <c:formatCode>General</c:formatCode>
                <c:ptCount val="5"/>
                <c:pt idx="0">
                  <c:v>18</c:v>
                </c:pt>
                <c:pt idx="1">
                  <c:v>19</c:v>
                </c:pt>
                <c:pt idx="2">
                  <c:v>1</c:v>
                </c:pt>
                <c:pt idx="3">
                  <c:v>27</c:v>
                </c:pt>
                <c:pt idx="4">
                  <c:v>62</c:v>
                </c:pt>
              </c:numCache>
            </c:numRef>
          </c:val>
          <c:extLst>
            <c:ext xmlns:c16="http://schemas.microsoft.com/office/drawing/2014/chart" uri="{C3380CC4-5D6E-409C-BE32-E72D297353CC}">
              <c16:uniqueId val="{00000000-F195-41A3-BF79-10CADE8BFA81}"/>
            </c:ext>
          </c:extLst>
        </c:ser>
        <c:dLbls>
          <c:dLblPos val="outEnd"/>
          <c:showLegendKey val="0"/>
          <c:showVal val="1"/>
          <c:showCatName val="0"/>
          <c:showSerName val="0"/>
          <c:showPercent val="0"/>
          <c:showBubbleSize val="0"/>
        </c:dLbls>
        <c:gapWidth val="150"/>
        <c:axId val="515209488"/>
        <c:axId val="515208504"/>
      </c:barChart>
      <c:catAx>
        <c:axId val="515209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15208504"/>
        <c:crosses val="autoZero"/>
        <c:auto val="1"/>
        <c:lblAlgn val="ctr"/>
        <c:lblOffset val="100"/>
        <c:noMultiLvlLbl val="0"/>
      </c:catAx>
      <c:valAx>
        <c:axId val="515208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15209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[27 DE MARZO SEGUIMIENTO DP.xlsx]Consolidado x Estado!TablaDinámica1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419"/>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c15:spPr>
            </c:ext>
          </c:extLst>
        </c:dLbl>
      </c:pivotFmt>
      <c:pivotFmt>
        <c:idx val="1"/>
        <c:marker>
          <c:symbol val="none"/>
        </c:marker>
        <c:dLbl>
          <c:idx val="0"/>
          <c:delete val="1"/>
          <c:extLst>
            <c:ext xmlns:c15="http://schemas.microsoft.com/office/drawing/2012/chart" uri="{CE6537A1-D6FC-4f65-9D91-7224C49458BB}"/>
          </c:extLst>
        </c:dLbl>
      </c:pivotFmt>
      <c:pivotFmt>
        <c:idx val="2"/>
        <c:spPr>
          <a:solidFill>
            <a:srgbClr val="C00000"/>
          </a:solidFill>
          <a:ln w="25400">
            <a:solidFill>
              <a:schemeClr val="lt1"/>
            </a:solidFill>
          </a:ln>
          <a:effectLst/>
          <a:sp3d contourW="25400">
            <a:contourClr>
              <a:schemeClr val="lt1"/>
            </a:contourClr>
          </a:sp3d>
        </c:spPr>
      </c:pivotFmt>
      <c:pivotFmt>
        <c:idx val="3"/>
        <c:spPr>
          <a:solidFill>
            <a:srgbClr val="00FF99"/>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'Consolidado x Estado'!$B$9:$B$10</c:f>
              <c:strCache>
                <c:ptCount val="1"/>
                <c:pt idx="0">
                  <c:v>NO</c:v>
                </c:pt>
              </c:strCache>
            </c:strRef>
          </c:tx>
          <c:spPr>
            <a:solidFill>
              <a:schemeClr val="accent1"/>
            </a:solidFill>
            <a:ln w="25400">
              <a:solidFill>
                <a:schemeClr val="lt1"/>
              </a:solidFill>
            </a:ln>
            <a:effectLst/>
            <a:sp3d contourW="25400">
              <a:contourClr>
                <a:schemeClr val="lt1"/>
              </a:contourClr>
            </a:sp3d>
          </c:spPr>
          <c:dPt>
            <c:idx val="0"/>
            <c:bubble3D val="0"/>
            <c:spPr>
              <a:solidFill>
                <a:srgbClr val="00FF99"/>
              </a:solidFill>
              <a:ln w="25400">
                <a:solidFill>
                  <a:schemeClr val="lt1"/>
                </a:solidFill>
              </a:ln>
              <a:effectLst/>
              <a:sp3d contourW="25400">
                <a:contourClr>
                  <a:schemeClr val="lt1"/>
                </a:contourClr>
              </a:sp3d>
            </c:spPr>
            <c:extLst>
              <c:ext xmlns:c16="http://schemas.microsoft.com/office/drawing/2014/chart" uri="{C3380CC4-5D6E-409C-BE32-E72D297353CC}">
                <c16:uniqueId val="{00000004-2308-45EC-A901-DB1AEFDA14DF}"/>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DF85-46CE-A70E-7145C77129A6}"/>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419"/>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'Consolidado x Estado'!$A$11:$A$14</c:f>
              <c:strCache>
                <c:ptCount val="3"/>
                <c:pt idx="0">
                  <c:v>Con tiempo</c:v>
                </c:pt>
                <c:pt idx="1">
                  <c:v>Por vencer</c:v>
                </c:pt>
                <c:pt idx="2">
                  <c:v>Vencido</c:v>
                </c:pt>
              </c:strCache>
            </c:strRef>
          </c:cat>
          <c:val>
            <c:numRef>
              <c:f>'Consolidado x Estado'!$B$11:$B$14</c:f>
              <c:numCache>
                <c:formatCode>General</c:formatCode>
                <c:ptCount val="3"/>
                <c:pt idx="0">
                  <c:v>9</c:v>
                </c:pt>
                <c:pt idx="2">
                  <c:v>22</c:v>
                </c:pt>
              </c:numCache>
            </c:numRef>
          </c:val>
          <c:extLst>
            <c:ext xmlns:c16="http://schemas.microsoft.com/office/drawing/2014/chart" uri="{C3380CC4-5D6E-409C-BE32-E72D297353CC}">
              <c16:uniqueId val="{00000000-2308-45EC-A901-DB1AEFDA14DF}"/>
            </c:ext>
          </c:extLst>
        </c:ser>
        <c:ser>
          <c:idx val="1"/>
          <c:order val="1"/>
          <c:tx>
            <c:strRef>
              <c:f>'Consolidado x Estado'!$C$9:$C$10</c:f>
              <c:strCache>
                <c:ptCount val="1"/>
                <c:pt idx="0">
                  <c:v>SI</c:v>
                </c:pt>
              </c:strCache>
            </c:strRef>
          </c:tx>
          <c:dPt>
            <c:idx val="2"/>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5-DF85-46CE-A70E-7145C77129A6}"/>
              </c:ext>
            </c:extLst>
          </c:dPt>
          <c:cat>
            <c:strRef>
              <c:f>'Consolidado x Estado'!$A$11:$A$14</c:f>
              <c:strCache>
                <c:ptCount val="3"/>
                <c:pt idx="0">
                  <c:v>Con tiempo</c:v>
                </c:pt>
                <c:pt idx="1">
                  <c:v>Por vencer</c:v>
                </c:pt>
                <c:pt idx="2">
                  <c:v>Vencido</c:v>
                </c:pt>
              </c:strCache>
            </c:strRef>
          </c:cat>
          <c:val>
            <c:numRef>
              <c:f>'Consolidado x Estado'!$C$11:$C$14</c:f>
              <c:numCache>
                <c:formatCode>General</c:formatCode>
                <c:ptCount val="3"/>
                <c:pt idx="0">
                  <c:v>3</c:v>
                </c:pt>
                <c:pt idx="1">
                  <c:v>1</c:v>
                </c:pt>
                <c:pt idx="2">
                  <c:v>18</c:v>
                </c:pt>
              </c:numCache>
            </c:numRef>
          </c:val>
          <c:extLst>
            <c:ext xmlns:c16="http://schemas.microsoft.com/office/drawing/2014/chart" uri="{C3380CC4-5D6E-409C-BE32-E72D297353CC}">
              <c16:uniqueId val="{00000002-8A58-4503-96A4-7D38A1D66DC3}"/>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333375</xdr:colOff>
      <xdr:row>1</xdr:row>
      <xdr:rowOff>61911</xdr:rowOff>
    </xdr:from>
    <xdr:to>
      <xdr:col>13</xdr:col>
      <xdr:colOff>200025</xdr:colOff>
      <xdr:row>25</xdr:row>
      <xdr:rowOff>171450</xdr:rowOff>
    </xdr:to>
    <xdr:graphicFrame macro="">
      <xdr:nvGraphicFramePr>
        <xdr:cNvPr id="2" name="Gráfico 1">
          <a:extLst>
            <a:ext uri="{FF2B5EF4-FFF2-40B4-BE49-F238E27FC236}">
              <a16:creationId xmlns:a16="http://schemas.microsoft.com/office/drawing/2014/main" id="{A2E1B40F-F97F-D9CF-5AFB-2F3E9F47A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314325</xdr:colOff>
      <xdr:row>3</xdr:row>
      <xdr:rowOff>100012</xdr:rowOff>
    </xdr:from>
    <xdr:to>
      <xdr:col>20</xdr:col>
      <xdr:colOff>628650</xdr:colOff>
      <xdr:row>31</xdr:row>
      <xdr:rowOff>171450</xdr:rowOff>
    </xdr:to>
    <xdr:graphicFrame macro="">
      <xdr:nvGraphicFramePr>
        <xdr:cNvPr id="2" name="Gráfico 1">
          <a:extLst>
            <a:ext uri="{FF2B5EF4-FFF2-40B4-BE49-F238E27FC236}">
              <a16:creationId xmlns:a16="http://schemas.microsoft.com/office/drawing/2014/main" id="{0280FEA8-6913-1FFC-28F8-FA69E53853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504825</xdr:colOff>
      <xdr:row>0</xdr:row>
      <xdr:rowOff>76200</xdr:rowOff>
    </xdr:from>
    <xdr:to>
      <xdr:col>12</xdr:col>
      <xdr:colOff>209550</xdr:colOff>
      <xdr:row>21</xdr:row>
      <xdr:rowOff>180975</xdr:rowOff>
    </xdr:to>
    <xdr:graphicFrame macro="">
      <xdr:nvGraphicFramePr>
        <xdr:cNvPr id="2" name="Gráfico 1">
          <a:extLst>
            <a:ext uri="{FF2B5EF4-FFF2-40B4-BE49-F238E27FC236}">
              <a16:creationId xmlns:a16="http://schemas.microsoft.com/office/drawing/2014/main" id="{31DC551F-8505-6095-4BA5-3DF160DF99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1</xdr:row>
      <xdr:rowOff>61912</xdr:rowOff>
    </xdr:from>
    <xdr:to>
      <xdr:col>10</xdr:col>
      <xdr:colOff>581025</xdr:colOff>
      <xdr:row>15</xdr:row>
      <xdr:rowOff>128587</xdr:rowOff>
    </xdr:to>
    <xdr:graphicFrame macro="">
      <xdr:nvGraphicFramePr>
        <xdr:cNvPr id="2" name="Gráfico 1">
          <a:extLst>
            <a:ext uri="{FF2B5EF4-FFF2-40B4-BE49-F238E27FC236}">
              <a16:creationId xmlns:a16="http://schemas.microsoft.com/office/drawing/2014/main" id="{901CA541-DDE0-DCE5-B494-D1410B364C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2</xdr:colOff>
      <xdr:row>43</xdr:row>
      <xdr:rowOff>89647</xdr:rowOff>
    </xdr:from>
    <xdr:to>
      <xdr:col>37</xdr:col>
      <xdr:colOff>379303</xdr:colOff>
      <xdr:row>60</xdr:row>
      <xdr:rowOff>184896</xdr:rowOff>
    </xdr:to>
    <xdr:pic>
      <xdr:nvPicPr>
        <xdr:cNvPr id="2" name="Imagen 1">
          <a:extLst>
            <a:ext uri="{FF2B5EF4-FFF2-40B4-BE49-F238E27FC236}">
              <a16:creationId xmlns:a16="http://schemas.microsoft.com/office/drawing/2014/main" id="{0D446F02-DF4D-A4B9-DE41-BE133D2C7D31}"/>
            </a:ext>
          </a:extLst>
        </xdr:cNvPr>
        <xdr:cNvPicPr>
          <a:picLocks noChangeAspect="1"/>
        </xdr:cNvPicPr>
      </xdr:nvPicPr>
      <xdr:blipFill>
        <a:blip xmlns:r="http://schemas.openxmlformats.org/officeDocument/2006/relationships" r:embed="rId1"/>
        <a:stretch>
          <a:fillRect/>
        </a:stretch>
      </xdr:blipFill>
      <xdr:spPr>
        <a:xfrm>
          <a:off x="21593737" y="8438029"/>
          <a:ext cx="8761303" cy="3333749"/>
        </a:xfrm>
        <a:prstGeom prst="rect">
          <a:avLst/>
        </a:prstGeom>
      </xdr:spPr>
    </xdr:pic>
    <xdr:clientData/>
  </xdr:twoCellAnchor>
  <xdr:twoCellAnchor editAs="oneCell">
    <xdr:from>
      <xdr:col>16</xdr:col>
      <xdr:colOff>22411</xdr:colOff>
      <xdr:row>62</xdr:row>
      <xdr:rowOff>100853</xdr:rowOff>
    </xdr:from>
    <xdr:to>
      <xdr:col>37</xdr:col>
      <xdr:colOff>403412</xdr:colOff>
      <xdr:row>79</xdr:row>
      <xdr:rowOff>101613</xdr:rowOff>
    </xdr:to>
    <xdr:pic>
      <xdr:nvPicPr>
        <xdr:cNvPr id="3" name="Imagen 2">
          <a:extLst>
            <a:ext uri="{FF2B5EF4-FFF2-40B4-BE49-F238E27FC236}">
              <a16:creationId xmlns:a16="http://schemas.microsoft.com/office/drawing/2014/main" id="{229ECA27-1ABD-D5CE-366B-43AE9781BFEF}"/>
            </a:ext>
          </a:extLst>
        </xdr:cNvPr>
        <xdr:cNvPicPr>
          <a:picLocks noChangeAspect="1"/>
        </xdr:cNvPicPr>
      </xdr:nvPicPr>
      <xdr:blipFill>
        <a:blip xmlns:r="http://schemas.openxmlformats.org/officeDocument/2006/relationships" r:embed="rId2"/>
        <a:stretch>
          <a:fillRect/>
        </a:stretch>
      </xdr:blipFill>
      <xdr:spPr>
        <a:xfrm>
          <a:off x="21616146" y="12068735"/>
          <a:ext cx="8785412" cy="3239260"/>
        </a:xfrm>
        <a:prstGeom prst="rect">
          <a:avLst/>
        </a:prstGeom>
      </xdr:spPr>
    </xdr:pic>
    <xdr:clientData/>
  </xdr:twoCellAnchor>
  <xdr:twoCellAnchor editAs="oneCell">
    <xdr:from>
      <xdr:col>16</xdr:col>
      <xdr:colOff>44825</xdr:colOff>
      <xdr:row>80</xdr:row>
      <xdr:rowOff>112060</xdr:rowOff>
    </xdr:from>
    <xdr:to>
      <xdr:col>37</xdr:col>
      <xdr:colOff>313763</xdr:colOff>
      <xdr:row>101</xdr:row>
      <xdr:rowOff>0</xdr:rowOff>
    </xdr:to>
    <xdr:pic>
      <xdr:nvPicPr>
        <xdr:cNvPr id="5" name="Imagen 4">
          <a:extLst>
            <a:ext uri="{FF2B5EF4-FFF2-40B4-BE49-F238E27FC236}">
              <a16:creationId xmlns:a16="http://schemas.microsoft.com/office/drawing/2014/main" id="{45266851-F820-51D8-5774-FC45D9F050D6}"/>
            </a:ext>
          </a:extLst>
        </xdr:cNvPr>
        <xdr:cNvPicPr>
          <a:picLocks noChangeAspect="1"/>
        </xdr:cNvPicPr>
      </xdr:nvPicPr>
      <xdr:blipFill>
        <a:blip xmlns:r="http://schemas.openxmlformats.org/officeDocument/2006/relationships" r:embed="rId3"/>
        <a:stretch>
          <a:fillRect/>
        </a:stretch>
      </xdr:blipFill>
      <xdr:spPr>
        <a:xfrm>
          <a:off x="21638560" y="15508942"/>
          <a:ext cx="8695763" cy="3888440"/>
        </a:xfrm>
        <a:prstGeom prst="rect">
          <a:avLst/>
        </a:prstGeom>
      </xdr:spPr>
    </xdr:pic>
    <xdr:clientData/>
  </xdr:twoCellAnchor>
  <xdr:twoCellAnchor editAs="oneCell">
    <xdr:from>
      <xdr:col>19</xdr:col>
      <xdr:colOff>0</xdr:colOff>
      <xdr:row>6</xdr:row>
      <xdr:rowOff>0</xdr:rowOff>
    </xdr:from>
    <xdr:to>
      <xdr:col>33</xdr:col>
      <xdr:colOff>750252</xdr:colOff>
      <xdr:row>18</xdr:row>
      <xdr:rowOff>56029</xdr:rowOff>
    </xdr:to>
    <xdr:pic>
      <xdr:nvPicPr>
        <xdr:cNvPr id="4" name="Imagen 3">
          <a:extLst>
            <a:ext uri="{FF2B5EF4-FFF2-40B4-BE49-F238E27FC236}">
              <a16:creationId xmlns:a16="http://schemas.microsoft.com/office/drawing/2014/main" id="{768FD2DA-D6D2-2482-8401-AB203F092823}"/>
            </a:ext>
          </a:extLst>
        </xdr:cNvPr>
        <xdr:cNvPicPr>
          <a:picLocks noChangeAspect="1"/>
        </xdr:cNvPicPr>
      </xdr:nvPicPr>
      <xdr:blipFill>
        <a:blip xmlns:r="http://schemas.openxmlformats.org/officeDocument/2006/relationships" r:embed="rId4"/>
        <a:stretch>
          <a:fillRect/>
        </a:stretch>
      </xdr:blipFill>
      <xdr:spPr>
        <a:xfrm>
          <a:off x="27039794" y="1299882"/>
          <a:ext cx="6084252" cy="234202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enni Dayana Nustes Villamil" refreshedDate="44959.448793634256" createdVersion="8" refreshedVersion="8" minRefreshableVersion="3" recordCount="53" xr:uid="{E05B0C76-0AFC-47F7-8FFE-B97B60ED5138}">
  <cacheSource type="worksheet">
    <worksheetSource ref="A3:R53" sheet="BASE"/>
  </cacheSource>
  <cacheFields count="20">
    <cacheField name="No." numFmtId="0">
      <sharedItems containsSemiMixedTypes="0" containsString="0" containsNumber="1" containsInteger="1" minValue="1" maxValue="53"/>
    </cacheField>
    <cacheField name="RADICADO" numFmtId="1">
      <sharedItems containsMixedTypes="1" containsNumber="1" containsInteger="1" minValue="20195210009602" maxValue="20235210010712" count="53">
        <s v="20175210015892"/>
        <n v="20195210009602"/>
        <n v="20195210093122"/>
        <n v="20205210001882"/>
        <n v="20205210028182"/>
        <n v="20205210029902"/>
        <n v="20205210034122"/>
        <n v="20215210026932"/>
        <n v="20215210072062"/>
        <n v="20225210029022"/>
        <n v="20225210078552"/>
        <n v="20225210112362"/>
        <n v="20225210118822"/>
        <n v="20225210118892"/>
        <n v="20225210131742"/>
        <n v="20225210134752"/>
        <n v="20225210135402"/>
        <n v="20225210138672"/>
        <n v="20224214042182"/>
        <n v="20225210146112"/>
        <n v="20225210147192"/>
        <n v="20225210147682"/>
        <n v="20235210000502"/>
        <n v="20235210000592"/>
        <n v="20235210001852"/>
        <n v="20235210003232"/>
        <n v="20235210005772"/>
        <n v="20235210006102"/>
        <s v="20235210006262"/>
        <n v="20235210006382"/>
        <n v="20225210135242"/>
        <n v="20235210006542"/>
        <n v="20235210006572"/>
        <n v="20235210006672"/>
        <n v="20235210007072"/>
        <n v="20235210007182"/>
        <n v="20235210007302"/>
        <n v="20235210007402"/>
        <n v="20235210007412"/>
        <n v="20235210007432"/>
        <n v="20235210007532"/>
        <n v="20235210007662"/>
        <n v="20235210007842"/>
        <n v="20235210007882"/>
        <n v="20235210008572"/>
        <n v="20235210008902"/>
        <n v="20235210009652"/>
        <n v="20235210009702"/>
        <n v="20235210009862"/>
        <n v="20235210009982"/>
        <n v="20235210010462"/>
        <n v="20235210010592"/>
        <n v="20235210010712"/>
      </sharedItems>
    </cacheField>
    <cacheField name="FECHA DE RADICACIÓN" numFmtId="0">
      <sharedItems containsDate="1" containsMixedTypes="1" minDate="2023-01-30T15:45:41" maxDate="2023-02-01T09:07:07"/>
    </cacheField>
    <cacheField name="REMITENTE" numFmtId="0">
      <sharedItems/>
    </cacheField>
    <cacheField name="ASUNTO" numFmtId="0">
      <sharedItems longText="1"/>
    </cacheField>
    <cacheField name="DEPENDENCIA" numFmtId="0">
      <sharedItems/>
    </cacheField>
    <cacheField name="RESPONSABLE" numFmtId="0">
      <sharedItems/>
    </cacheField>
    <cacheField name="Tipos DP" numFmtId="0">
      <sharedItems/>
    </cacheField>
    <cacheField name="DIAS HABILES RTA DP" numFmtId="0">
      <sharedItems containsSemiMixedTypes="0" containsString="0" containsNumber="1" containsInteger="1" minValue="1" maxValue="15"/>
    </cacheField>
    <cacheField name="FECHA DE VECIMIENTO" numFmtId="164">
      <sharedItems containsSemiMixedTypes="0" containsNonDate="0" containsDate="1" containsString="0" minDate="2017-02-24T00:00:00" maxDate="2023-02-22T00:00:00" count="39">
        <d v="2017-02-24T00:00:00"/>
        <d v="2019-02-20T00:00:00"/>
        <d v="2019-07-10T00:00:00"/>
        <d v="2020-01-23T00:00:00"/>
        <d v="2020-03-25T00:00:00"/>
        <d v="2020-03-23T00:00:00"/>
        <d v="2020-04-30T00:00:00"/>
        <d v="2021-04-16T00:00:00"/>
        <d v="2021-08-24T00:00:00"/>
        <d v="2022-04-01T00:00:00"/>
        <d v="2022-07-28T00:00:00"/>
        <d v="2022-10-18T00:00:00"/>
        <d v="2022-11-01T00:00:00"/>
        <d v="2022-11-09T00:00:00"/>
        <d v="2022-12-05T00:00:00"/>
        <d v="2022-12-13T00:00:00"/>
        <d v="2022-12-14T00:00:00"/>
        <d v="2023-01-04T00:00:00"/>
        <d v="2023-01-05T00:00:00"/>
        <d v="2023-01-11T00:00:00"/>
        <d v="2023-01-12T00:00:00"/>
        <d v="2023-01-26T00:00:00"/>
        <d v="2023-01-10T00:00:00"/>
        <d v="2023-01-24T00:00:00"/>
        <d v="2023-01-27T00:00:00"/>
        <d v="2023-01-31T00:00:00"/>
        <d v="2023-02-01T00:00:00"/>
        <d v="2023-02-09T00:00:00"/>
        <d v="2023-02-02T00:00:00"/>
        <d v="2023-02-03T00:00:00"/>
        <d v="2023-02-10T00:00:00"/>
        <d v="2023-02-06T00:00:00"/>
        <d v="2023-01-30T00:00:00"/>
        <d v="2023-02-07T00:00:00"/>
        <d v="2023-02-08T00:00:00"/>
        <d v="2023-02-13T00:00:00"/>
        <d v="2023-02-20T00:00:00"/>
        <d v="2023-02-21T00:00:00"/>
        <d v="2023-02-15T00:00:00"/>
      </sharedItems>
      <fieldGroup par="19" base="9">
        <rangePr groupBy="months" startDate="2017-02-24T00:00:00" endDate="2023-02-22T00:00:00"/>
        <groupItems count="14">
          <s v="&lt;24/02/2017"/>
          <s v="ene"/>
          <s v="feb"/>
          <s v="mar"/>
          <s v="abr"/>
          <s v="may"/>
          <s v="jun"/>
          <s v="jul"/>
          <s v="ago"/>
          <s v="sep"/>
          <s v="oct"/>
          <s v="nov"/>
          <s v="dic"/>
          <s v="&gt;22/02/2023"/>
        </groupItems>
      </fieldGroup>
    </cacheField>
    <cacheField name="DIAS FALTANTES PARA VENCIMIENTO" numFmtId="1">
      <sharedItems containsSemiMixedTypes="0" containsString="0" containsNumber="1" containsInteger="1" minValue="-2169" maxValue="19"/>
    </cacheField>
    <cacheField name="ESTADO" numFmtId="0">
      <sharedItems count="3">
        <s v="Vencido"/>
        <s v="Con tiempo"/>
        <s v="Por vencer"/>
      </sharedItems>
    </cacheField>
    <cacheField name="FECHA SEGUIMIENTO" numFmtId="14">
      <sharedItems containsSemiMixedTypes="0" containsNonDate="0" containsDate="1" containsString="0" minDate="1900-01-31T00:00:00" maxDate="2023-02-03T00:00:00"/>
    </cacheField>
    <cacheField name="TIENE RESPUESTA_x000a_SI/ NO" numFmtId="0">
      <sharedItems count="2">
        <s v="SI"/>
        <s v="NO"/>
      </sharedItems>
    </cacheField>
    <cacheField name="FECHA RESPUESTA" numFmtId="14">
      <sharedItems containsDate="1" containsBlank="1" containsMixedTypes="1" minDate="2017-02-14T00:00:00" maxDate="2023-02-01T00:00:00"/>
    </cacheField>
    <cacheField name="RAD. RESPUESTA" numFmtId="1">
      <sharedItems containsBlank="1" containsMixedTypes="1" containsNumber="1" containsInteger="1" minValue="20175250042281" maxValue="20235230033011"/>
    </cacheField>
    <cacheField name="ACUSE DE RECIBO_x000a_SI / NO" numFmtId="0">
      <sharedItems containsBlank="1"/>
    </cacheField>
    <cacheField name="OBSERVACIONES" numFmtId="0">
      <sharedItems containsBlank="1"/>
    </cacheField>
    <cacheField name="Trimestres" numFmtId="0" databaseField="0">
      <fieldGroup base="9">
        <rangePr groupBy="quarters" startDate="2017-02-24T00:00:00" endDate="2023-02-22T00:00:00"/>
        <groupItems count="6">
          <s v="&lt;24/02/2017"/>
          <s v="Trim.1"/>
          <s v="Trim.2"/>
          <s v="Trim.3"/>
          <s v="Trim.4"/>
          <s v="&gt;22/02/2023"/>
        </groupItems>
      </fieldGroup>
    </cacheField>
    <cacheField name="Años" numFmtId="0" databaseField="0">
      <fieldGroup base="9">
        <rangePr groupBy="years" startDate="2017-02-24T00:00:00" endDate="2023-02-22T00:00:00"/>
        <groupItems count="9">
          <s v="&lt;24/02/2017"/>
          <s v="2017"/>
          <s v="2018"/>
          <s v="2019"/>
          <s v="2020"/>
          <s v="2021"/>
          <s v="2022"/>
          <s v="2023"/>
          <s v="&gt;22/02/202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5012.422331944443" createdVersion="8" refreshedVersion="8" minRefreshableVersion="3" recordCount="391" xr:uid="{AD81E8EE-0151-4887-9BAB-42A77DF68787}">
  <cacheSource type="worksheet">
    <worksheetSource ref="A3:R394" sheet="BASE"/>
  </cacheSource>
  <cacheFields count="18">
    <cacheField name="No." numFmtId="0">
      <sharedItems containsSemiMixedTypes="0" containsString="0" containsNumber="1" containsInteger="1" minValue="1" maxValue="391"/>
    </cacheField>
    <cacheField name="RADICADO" numFmtId="0">
      <sharedItems containsString="0" containsBlank="1" containsNumber="1" containsInteger="1" minValue="20175210015892" maxValue="20235210033672"/>
    </cacheField>
    <cacheField name="FECHA DE RADICACIÓN" numFmtId="0">
      <sharedItems containsDate="1" containsBlank="1" containsMixedTypes="1" minDate="2023-01-30T15:45:41" maxDate="2023-02-06T09:43:03"/>
    </cacheField>
    <cacheField name="REMITENTE" numFmtId="0">
      <sharedItems containsBlank="1"/>
    </cacheField>
    <cacheField name="ASUNTO" numFmtId="0">
      <sharedItems containsBlank="1" longText="1"/>
    </cacheField>
    <cacheField name="DEPENDENCIA" numFmtId="0">
      <sharedItems containsBlank="1"/>
    </cacheField>
    <cacheField name="RESPONSABLE" numFmtId="0">
      <sharedItems containsBlank="1"/>
    </cacheField>
    <cacheField name="Tipos DP" numFmtId="0">
      <sharedItems containsBlank="1"/>
    </cacheField>
    <cacheField name="DIAS HABILES RTA DP" numFmtId="0">
      <sharedItems containsMixedTypes="1" containsNumber="1" containsInteger="1" minValue="1" maxValue="15"/>
    </cacheField>
    <cacheField name="FECHA DE VECIMIENTO" numFmtId="164">
      <sharedItems containsDate="1" containsMixedTypes="1" minDate="2017-02-24T00:00:00" maxDate="2023-04-15T00:00:00"/>
    </cacheField>
    <cacheField name="DIAS FALTANTES PARA VENCIMIENTO" numFmtId="1">
      <sharedItems containsMixedTypes="1" containsNumber="1" containsInteger="1" minValue="-2222" maxValue="18"/>
    </cacheField>
    <cacheField name="ESTADO" numFmtId="0">
      <sharedItems count="4">
        <s v="Vencido"/>
        <s v="Por vencer"/>
        <s v="Con tiempo"/>
        <s v=""/>
      </sharedItems>
    </cacheField>
    <cacheField name="FECHA SEGUIMIENTO" numFmtId="14">
      <sharedItems containsDate="1" containsBlank="1" containsMixedTypes="1" minDate="2022-03-17T00:00:00" maxDate="2023-03-28T00:00:00"/>
    </cacheField>
    <cacheField name="TIENE RESPUESTA_x000a_SI/ NO" numFmtId="0">
      <sharedItems containsBlank="1"/>
    </cacheField>
    <cacheField name="FECHA RESPUESTA" numFmtId="0">
      <sharedItems containsDate="1" containsBlank="1" containsMixedTypes="1" minDate="2017-02-14T00:00:00" maxDate="2023-10-01T00:00:00"/>
    </cacheField>
    <cacheField name="RAD. RESPUESTA" numFmtId="1">
      <sharedItems containsBlank="1" containsMixedTypes="1" containsNumber="1" containsInteger="1" minValue="20195240187771" maxValue="20235240047811" longText="1"/>
    </cacheField>
    <cacheField name="ACUSE DE RECIBO_x000a_SI / NO" numFmtId="0">
      <sharedItems containsBlank="1"/>
    </cacheField>
    <cacheField name="OBSERVACIONES AL SEGUIMIENTO" numFmtId="0">
      <sharedItems containsBlank="1" count="6">
        <s v="CON ACUSE FALTA CIERRE DE RADICADO"/>
        <s v="EN FIRMAS"/>
        <s v="TRAMITE CERRADO"/>
        <s v="SIN RESPUESTA"/>
        <s v="PRIVADO NO SE PUEDE VER"/>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5012.422390624997" createdVersion="8" refreshedVersion="8" minRefreshableVersion="3" recordCount="398" xr:uid="{3B9D8AFA-E7DE-48BD-81FB-DE658970A5FE}">
  <cacheSource type="worksheet">
    <worksheetSource ref="A3:R401" sheet="BASE"/>
  </cacheSource>
  <cacheFields count="18">
    <cacheField name="No." numFmtId="0">
      <sharedItems containsSemiMixedTypes="0" containsString="0" containsNumber="1" containsInteger="1" minValue="1" maxValue="398"/>
    </cacheField>
    <cacheField name="RADICADO" numFmtId="0">
      <sharedItems containsString="0" containsBlank="1" containsNumber="1" containsInteger="1" minValue="20175210015892" maxValue="20235210033672"/>
    </cacheField>
    <cacheField name="FECHA DE RADICACIÓN" numFmtId="0">
      <sharedItems containsDate="1" containsBlank="1" containsMixedTypes="1" minDate="2023-01-30T15:45:41" maxDate="2023-02-06T09:43:03"/>
    </cacheField>
    <cacheField name="REMITENTE" numFmtId="0">
      <sharedItems containsBlank="1"/>
    </cacheField>
    <cacheField name="ASUNTO" numFmtId="0">
      <sharedItems containsBlank="1" longText="1"/>
    </cacheField>
    <cacheField name="DEPENDENCIA" numFmtId="0">
      <sharedItems containsBlank="1"/>
    </cacheField>
    <cacheField name="RESPONSABLE" numFmtId="0">
      <sharedItems containsBlank="1" count="35">
        <s v="MARJORY LORENA QUINONES MUNOZ"/>
        <s v="MARIA JIMENEZ CARDONA DIAZ"/>
        <s v="MARICELA PALACIO RODRIGUEZ"/>
        <s v="JUAN LIDER TORRES ERAZO"/>
        <s v="NATHALY TORRES TORRES"/>
        <s v="RUTH GONZALEZ ROJAS"/>
        <s v="JEFERSON ALEJANDRO GOMEZ SANTAFE"/>
        <s v="KATHERINE RODRIGUEZ QUINTERO"/>
        <s v="SALOMON RODRIGUEZ LAGUNA"/>
        <s v="ANGELA MARIA SAMUDIO LOPEZ"/>
        <s v="MARIA CAMILA FARFAN LEYVA"/>
        <s v="ANDRES FELIPE RAMOS ARENAS"/>
        <s v="RICARDO APONTE BERNAL"/>
        <s v="PAULA TATIANA MORA MENA"/>
        <s v="JUAN FRANCISCO ALFONSO PLATA VARGAS"/>
        <s v="DIEGO ALEJANDRO FERNANDEZ CORTES"/>
        <s v="ALFREDO ENRIQUE CACERES MENDOZA"/>
        <s v="SANDRA PAOLA SALAMANCA RIAÑO"/>
        <s v="FEDERICO SANTIAGO BALLESTEROS"/>
        <s v="FABIAN ANDRES CARDONA MARTINEZ"/>
        <s v="FABIOLA VASQUEZ PEDRAZA"/>
        <s v="JOHN ALEXANDER CARRILLO PALLARES"/>
        <s v="NIDIA ASENET GONZALEZ TORRES"/>
        <s v="JUAN CAMILO SIERRA RODRIGUEZ"/>
        <s v="YADY MATILDE MORENO VARGAS"/>
        <s v="HERNANDO ELIAS GARCIA VARGAS"/>
        <s v="ADRIANA MILENA FAURA PUENTES"/>
        <s v="TITO FABIAN RUIZ BARAJAS"/>
        <s v="MARIA JIMENA CARDONA DIAZ"/>
        <s v="CRISTIAN ANDRES MONROY CARANTON"/>
        <s v="PEDRO JAVIER ORTEGON PINILLA"/>
        <s v="INACTIVO JEFERSON ALEJANDRO GOMEZ SANTAFE"/>
        <s v="LAURA CATALINA RUBIO CALDERON"/>
        <s v="JAIME HERNANDO PRIETO ALVAREZ"/>
        <m/>
      </sharedItems>
    </cacheField>
    <cacheField name="Tipos DP" numFmtId="0">
      <sharedItems containsBlank="1"/>
    </cacheField>
    <cacheField name="DIAS HABILES RTA DP" numFmtId="0">
      <sharedItems containsBlank="1" containsMixedTypes="1" containsNumber="1" containsInteger="1" minValue="1" maxValue="15"/>
    </cacheField>
    <cacheField name="FECHA DE VECIMIENTO" numFmtId="0">
      <sharedItems containsDate="1" containsBlank="1" containsMixedTypes="1" minDate="2017-02-24T00:00:00" maxDate="2023-04-15T00:00:00"/>
    </cacheField>
    <cacheField name="DIAS FALTANTES PARA VENCIMIENTO" numFmtId="0">
      <sharedItems containsBlank="1" containsMixedTypes="1" containsNumber="1" containsInteger="1" minValue="-2222" maxValue="18" count="231">
        <n v="-2222"/>
        <n v="-1496"/>
        <n v="-1356"/>
        <n v="-1159"/>
        <n v="-1097"/>
        <n v="-1099"/>
        <n v="-1061"/>
        <n v="-710"/>
        <n v="-580"/>
        <n v="-242"/>
        <n v="-160"/>
        <n v="-146"/>
        <n v="-138"/>
        <n v="-112"/>
        <n v="-104"/>
        <n v="-103"/>
        <n v="-82"/>
        <n v="-81"/>
        <n v="-75"/>
        <n v="-74"/>
        <n v="-60"/>
        <n v="-76"/>
        <n v="-62"/>
        <n v="-59"/>
        <n v="-55"/>
        <n v="-54"/>
        <n v="-46"/>
        <n v="-53"/>
        <n v="-52"/>
        <n v="-45"/>
        <n v="-49"/>
        <n v="-56"/>
        <n v="-48"/>
        <n v="-47"/>
        <n v="-42"/>
        <n v="-35"/>
        <n v="-34"/>
        <n v="-40"/>
        <n v="-39"/>
        <n v="-543"/>
        <n v="-461"/>
        <n v="-444"/>
        <n v="-440"/>
        <n v="-447"/>
        <n v="-438"/>
        <n v="-398"/>
        <n v="-395"/>
        <n v="-360"/>
        <n v="-335"/>
        <n v="-263"/>
        <n v="-230"/>
        <n v="-208"/>
        <n v="-192"/>
        <n v="-189"/>
        <n v="-182"/>
        <n v="-188"/>
        <n v="-178"/>
        <n v="-164"/>
        <n v="-153"/>
        <n v="-136"/>
        <n v="-119"/>
        <n v="-116"/>
        <n v="-108"/>
        <n v="-105"/>
        <n v="-95"/>
        <n v="-25"/>
        <n v="-24"/>
        <n v="-21"/>
        <n v="-28"/>
        <n v="-17"/>
        <n v="-14"/>
        <n v="-33"/>
        <n v="-5"/>
        <n v="-19"/>
        <n v="-3"/>
        <n v="-10"/>
        <n v="0"/>
        <n v="2"/>
        <n v="-4"/>
        <n v="-13"/>
        <n v="-32"/>
        <n v="7"/>
        <n v="1"/>
        <n v="18"/>
        <n v="15"/>
        <s v=""/>
        <m/>
        <n v="-22" u="1"/>
        <n v="-9" u="1"/>
        <n v="-218" u="1"/>
        <n v="-700" u="1"/>
        <n v="-93" u="1"/>
        <n v="-1" u="1"/>
        <n v="-698" u="1"/>
        <n v="-106" u="1"/>
        <n v="-66" u="1"/>
        <n v="-696" u="1"/>
        <n v="-533" u="1"/>
        <n v="-216" u="1"/>
        <n v="-92" u="1"/>
        <n v="-38" u="1"/>
        <n v="-1051" u="1"/>
        <n v="-531" u="1"/>
        <n v="-388" u="1"/>
        <n v="-1047" u="1"/>
        <n v="-65" u="1"/>
        <n v="-529" u="1"/>
        <n v="-1149" u="1"/>
        <n v="-386" u="1"/>
        <n v="-1145" u="1"/>
        <n v="-385" u="1"/>
        <n v="-134" u="1"/>
        <n v="-91" u="1"/>
        <n v="-384" u="1"/>
        <n v="-437" u="1"/>
        <n v="14" u="1"/>
        <n v="9" u="1"/>
        <n v="-64" u="1"/>
        <n v="6" u="1"/>
        <n v="-44" u="1"/>
        <n v="-383" u="1"/>
        <n v="-18" u="1"/>
        <n v="-12" u="1"/>
        <n v="-2" u="1"/>
        <n v="-435" u="1"/>
        <n v="-570" u="1"/>
        <n v="-381" u="1"/>
        <n v="-132" u="1"/>
        <n v="-90" u="1"/>
        <n v="-434" u="1"/>
        <n v="-37" u="1"/>
        <n v="-568" u="1"/>
        <n v="-433" u="1"/>
        <n v="-566" u="1"/>
        <n v="-432" u="1"/>
        <n v="-2212" u="1"/>
        <n v="-325" u="1"/>
        <n v="-50" u="1"/>
        <n v="-31" u="1"/>
        <n v="-1486" u="1"/>
        <n v="-89" u="1"/>
        <n v="-430" u="1"/>
        <n v="-1482" u="1"/>
        <n v="-323" u="1"/>
        <n v="-102" u="1"/>
        <n v="-63" u="1"/>
        <n v="-43" u="1"/>
        <n v="-428" u="1"/>
        <n v="-321" u="1"/>
        <n v="-128" u="1"/>
        <n v="12" u="1"/>
        <n v="-426" u="1"/>
        <n v="5" u="1"/>
        <n v="-36" u="1"/>
        <n v="-15" u="1"/>
        <n v="-154" u="1"/>
        <n v="-1089" u="1"/>
        <n v="-424" u="1"/>
        <n v="-180" u="1"/>
        <n v="-1085" u="1"/>
        <n v="-1344" u="1"/>
        <n v="-179" u="1"/>
        <n v="-232" u="1"/>
        <n v="-152" u="1"/>
        <n v="-100" u="1"/>
        <n v="-27" u="1"/>
        <n v="-126" u="1"/>
        <n v="-2210" u="1"/>
        <n v="-177" u="1"/>
        <n v="-150" u="1"/>
        <n v="-176" u="1"/>
        <n v="10" u="1"/>
        <n v="-72" u="1"/>
        <n v="4" u="1"/>
        <n v="-30" u="1"/>
        <n v="-20" u="1"/>
        <n v="-1049" u="1"/>
        <n v="-85" u="1"/>
        <n v="-175" u="1"/>
        <n v="-228" u="1"/>
        <n v="-148" u="1"/>
        <n v="-98" u="1"/>
        <n v="-61" u="1"/>
        <n v="-41" u="1"/>
        <n v="-1147" u="1"/>
        <n v="-174" u="1"/>
        <n v="-71" u="1"/>
        <n v="-124" u="1"/>
        <n v="-253" u="1"/>
        <n v="-23" u="1"/>
        <n v="-172" u="1"/>
        <n v="-70" u="1"/>
        <n v="-198" u="1"/>
        <n v="-83" u="1"/>
        <n v="-251" u="1"/>
        <n v="-96" u="1"/>
        <n v="8" u="1"/>
        <n v="-2208" u="1"/>
        <n v="-26" u="1"/>
        <n v="-16" u="1"/>
        <n v="-11" u="1"/>
        <n v="-7" u="1"/>
        <n v="-170" u="1"/>
        <n v="-109" u="1"/>
        <n v="-1484" u="1"/>
        <n v="-69" u="1"/>
        <n v="-350" u="1"/>
        <n v="-143" u="1"/>
        <n v="-196" u="1"/>
        <n v="-122" u="1"/>
        <n v="-249" u="1"/>
        <n v="-348" u="1"/>
        <n v="-168" u="1"/>
        <n v="-68" u="1"/>
        <n v="-346" u="1"/>
        <n v="-29" u="1"/>
        <n v="-141" u="1"/>
        <n v="-194" u="1"/>
        <n v="-451" u="1"/>
        <n v="-1087" u="1"/>
        <n v="-220" u="1"/>
        <n v="-94" u="1"/>
        <n v="-1083" u="1"/>
        <n v="-449" u="1"/>
        <n v="-166" u="1"/>
        <n v="-1346" u="1"/>
        <n v="-107" u="1"/>
        <n v="-67" u="1"/>
        <n v="-139" u="1"/>
        <n v="-1342" u="1"/>
        <n v="11" u="1"/>
      </sharedItems>
    </cacheField>
    <cacheField name="ESTADO" numFmtId="0">
      <sharedItems containsBlank="1" count="5">
        <s v="Vencido"/>
        <s v="Por vencer"/>
        <s v="Con tiempo"/>
        <s v=""/>
        <m/>
      </sharedItems>
    </cacheField>
    <cacheField name="FECHA SEGUIMIENTO" numFmtId="14">
      <sharedItems containsDate="1" containsBlank="1" containsMixedTypes="1" minDate="2022-03-17T00:00:00" maxDate="2023-03-28T00:00:00"/>
    </cacheField>
    <cacheField name="TIENE RESPUESTA_x000a_SI/ NO" numFmtId="0">
      <sharedItems containsBlank="1"/>
    </cacheField>
    <cacheField name="FECHA RESPUESTA" numFmtId="0">
      <sharedItems containsDate="1" containsBlank="1" containsMixedTypes="1" minDate="2017-02-14T00:00:00" maxDate="2023-10-01T00:00:00"/>
    </cacheField>
    <cacheField name="RAD. RESPUESTA" numFmtId="1">
      <sharedItems containsBlank="1" containsMixedTypes="1" containsNumber="1" containsInteger="1" minValue="20195240187771" maxValue="20235240047811" longText="1"/>
    </cacheField>
    <cacheField name="ACUSE DE RECIBO_x000a_SI / NO" numFmtId="0">
      <sharedItems containsBlank="1"/>
    </cacheField>
    <cacheField name="OBSERVACIONES AL SEGUIMIENTO" numFmtId="0">
      <sharedItems containsBlank="1" count="6">
        <s v="CON ACUSE FALTA CIERRE DE RADICADO"/>
        <s v="EN FIRMAS"/>
        <s v="TRAMITE CERRADO"/>
        <s v="SIN RESPUESTA"/>
        <s v="PRIVADO NO SE PUEDE VER"/>
        <m/>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Sandra Mary Pereira Lizcano" refreshedDate="45012.424096527779" backgroundQuery="1" createdVersion="8" refreshedVersion="8" minRefreshableVersion="3" recordCount="0" supportSubquery="1" supportAdvancedDrill="1" xr:uid="{6B522946-EB7F-4910-BD38-4D33283DAE2D}">
  <cacheSource type="external" connectionId="1"/>
  <cacheFields count="2">
    <cacheField name="[Measures].[Recuento de RADICADO]" caption="Recuento de RADICADO" numFmtId="0" hierarchy="21" level="32767"/>
    <cacheField name="[Rango].[REMITENTE].[REMITENTE]" caption="REMITENTE" numFmtId="0" hierarchy="3" level="1">
      <sharedItems count="11">
        <s v="CONCEJO DE BOGOTA"/>
        <s v="CONTRALORIA  GENERAL"/>
        <s v="CONTRALORIA DE BOGOTA"/>
        <s v="CONTRALORIA LOCAL CHAPINERO"/>
        <s v="JAL CHAPINERO"/>
        <s v="PERSONERIA DE BOGOTA"/>
        <s v="PERSONERIA LOCAL DE CHAPINERO"/>
        <s v="PROCURADURIA GENERAL DE LA NACION"/>
        <s v="VEEDURIA CIUDADANA CHAPINERO"/>
        <s v="VEEDURIA DISTRITAL"/>
        <s v="VEEDURIA NACIONAL DE LA PARTICIPACION DE ACCION COMUNAL VENA"/>
      </sharedItems>
    </cacheField>
  </cacheFields>
  <cacheHierarchies count="22">
    <cacheHierarchy uniqueName="[Rango].[No.]" caption="No." attribute="1" defaultMemberUniqueName="[Rango].[No.].[All]" allUniqueName="[Rango].[No.].[All]" dimensionUniqueName="[Rango]" displayFolder="" count="0" memberValueDatatype="20" unbalanced="0"/>
    <cacheHierarchy uniqueName="[Rango].[RADICADO]" caption="RADICADO" attribute="1" defaultMemberUniqueName="[Rango].[RADICADO].[All]" allUniqueName="[Rango].[RADICADO].[All]" dimensionUniqueName="[Rango]" displayFolder="" count="0" memberValueDatatype="5" unbalanced="0"/>
    <cacheHierarchy uniqueName="[Rango].[FECHA DE RADICACIÓN]" caption="FECHA DE RADICACIÓN" attribute="1" defaultMemberUniqueName="[Rango].[FECHA DE RADICACIÓN].[All]" allUniqueName="[Rango].[FECHA DE RADICACIÓN].[All]" dimensionUniqueName="[Rango]" displayFolder="" count="0" memberValueDatatype="130" unbalanced="0"/>
    <cacheHierarchy uniqueName="[Rango].[REMITENTE]" caption="REMITENTE" attribute="1" defaultMemberUniqueName="[Rango].[REMITENTE].[All]" allUniqueName="[Rango].[REMITENTE].[All]" dimensionUniqueName="[Rango]" displayFolder="" count="2" memberValueDatatype="130" unbalanced="0">
      <fieldsUsage count="2">
        <fieldUsage x="-1"/>
        <fieldUsage x="1"/>
      </fieldsUsage>
    </cacheHierarchy>
    <cacheHierarchy uniqueName="[Rango].[ASUNTO]" caption="ASUNTO" attribute="1" defaultMemberUniqueName="[Rango].[ASUNTO].[All]" allUniqueName="[Rango].[ASUNTO].[All]" dimensionUniqueName="[Rango]" displayFolder="" count="0" memberValueDatatype="130" unbalanced="0"/>
    <cacheHierarchy uniqueName="[Rango].[DEPENDENCIA]" caption="DEPENDENCIA" attribute="1" defaultMemberUniqueName="[Rango].[DEPENDENCIA].[All]" allUniqueName="[Rango].[DEPENDENCIA].[All]" dimensionUniqueName="[Rango]" displayFolder="" count="0" memberValueDatatype="130" unbalanced="0"/>
    <cacheHierarchy uniqueName="[Rango].[RESPONSABLE]" caption="RESPONSABLE" attribute="1" defaultMemberUniqueName="[Rango].[RESPONSABLE].[All]" allUniqueName="[Rango].[RESPONSABLE].[All]" dimensionUniqueName="[Rango]" displayFolder="" count="0" memberValueDatatype="130" unbalanced="0"/>
    <cacheHierarchy uniqueName="[Rango].[Tipos DP]" caption="Tipos DP" attribute="1" defaultMemberUniqueName="[Rango].[Tipos DP].[All]" allUniqueName="[Rango].[Tipos DP].[All]" dimensionUniqueName="[Rango]" displayFolder="" count="0" memberValueDatatype="130" unbalanced="0"/>
    <cacheHierarchy uniqueName="[Rango].[DIAS HABILES RTA DP]" caption="DIAS HABILES RTA DP" attribute="1" defaultMemberUniqueName="[Rango].[DIAS HABILES RTA DP].[All]" allUniqueName="[Rango].[DIAS HABILES RTA DP].[All]" dimensionUniqueName="[Rango]" displayFolder="" count="0" memberValueDatatype="130" unbalanced="0"/>
    <cacheHierarchy uniqueName="[Rango].[FECHA DE VECIMIENTO]" caption="FECHA DE VECIMIENTO" attribute="1" defaultMemberUniqueName="[Rango].[FECHA DE VECIMIENTO].[All]" allUniqueName="[Rango].[FECHA DE VECIMIENTO].[All]" dimensionUniqueName="[Rango]" displayFolder="" count="0" memberValueDatatype="130" unbalanced="0"/>
    <cacheHierarchy uniqueName="[Rango].[DIAS FALTANTES PARA VENCIMIENTO]" caption="DIAS FALTANTES PARA VENCIMIENTO" attribute="1" defaultMemberUniqueName="[Rango].[DIAS FALTANTES PARA VENCIMIENTO].[All]" allUniqueName="[Rango].[DIAS FALTANTES PARA VENCIMIENTO].[All]" dimensionUniqueName="[Rango]" displayFolder="" count="0" memberValueDatatype="130" unbalanced="0"/>
    <cacheHierarchy uniqueName="[Rango].[ESTADO]" caption="ESTADO" attribute="1" defaultMemberUniqueName="[Rango].[ESTADO].[All]" allUniqueName="[Rango].[ESTADO].[All]" dimensionUniqueName="[Rango]" displayFolder="" count="0" memberValueDatatype="130" unbalanced="0"/>
    <cacheHierarchy uniqueName="[Rango].[FECHA SEGUIMIENTO]" caption="FECHA SEGUIMIENTO" attribute="1" defaultMemberUniqueName="[Rango].[FECHA SEGUIMIENTO].[All]" allUniqueName="[Rango].[FECHA SEGUIMIENTO].[All]" dimensionUniqueName="[Rango]" displayFolder="" count="0" memberValueDatatype="130" unbalanced="0"/>
    <cacheHierarchy uniqueName="[Rango].[TIENE RESPUESTA SI/ NO]" caption="TIENE RESPUESTA SI/ NO" attribute="1" defaultMemberUniqueName="[Rango].[TIENE RESPUESTA SI/ NO].[All]" allUniqueName="[Rango].[TIENE RESPUESTA SI/ NO].[All]" dimensionUniqueName="[Rango]" displayFolder="" count="0" memberValueDatatype="130" unbalanced="0"/>
    <cacheHierarchy uniqueName="[Rango].[FECHA RESPUESTA]" caption="FECHA RESPUESTA" attribute="1" defaultMemberUniqueName="[Rango].[FECHA RESPUESTA].[All]" allUniqueName="[Rango].[FECHA RESPUESTA].[All]" dimensionUniqueName="[Rango]" displayFolder="" count="0" memberValueDatatype="130" unbalanced="0"/>
    <cacheHierarchy uniqueName="[Rango].[RAD. RESPUESTA]" caption="RAD. RESPUESTA" attribute="1" defaultMemberUniqueName="[Rango].[RAD. RESPUESTA].[All]" allUniqueName="[Rango].[RAD. RESPUESTA].[All]" dimensionUniqueName="[Rango]" displayFolder="" count="0" memberValueDatatype="130" unbalanced="0"/>
    <cacheHierarchy uniqueName="[Rango].[ACUSE DE RECIBO SI / NO]" caption="ACUSE DE RECIBO SI / NO" attribute="1" defaultMemberUniqueName="[Rango].[ACUSE DE RECIBO SI / NO].[All]" allUniqueName="[Rango].[ACUSE DE RECIBO SI / NO].[All]" dimensionUniqueName="[Rango]" displayFolder="" count="0" memberValueDatatype="130" unbalanced="0"/>
    <cacheHierarchy uniqueName="[Rango].[OBSERVACIONES AL SEGUIMIENTO]" caption="OBSERVACIONES AL SEGUIMIENTO" attribute="1" defaultMemberUniqueName="[Rango].[OBSERVACIONES AL SEGUIMIENTO].[All]" allUniqueName="[Rango].[OBSERVACIONES AL SEGUIMIENTO].[All]" dimensionUniqueName="[Rango]" displayFolder="" count="0" memberValueDatatype="130" unbalanced="0"/>
    <cacheHierarchy uniqueName="[Measures].[__XL_Count Rango]" caption="__XL_Count Rango" measure="1" displayFolder="" measureGroup="Rango" count="0" hidden="1"/>
    <cacheHierarchy uniqueName="[Measures].[__No measures defined]" caption="__No measures defined" measure="1" displayFolder="" count="0" hidden="1"/>
    <cacheHierarchy uniqueName="[Measures].[Suma de RADICADO]" caption="Suma de RADICADO" measure="1" displayFolder="" measureGroup="Rango" count="0" hidden="1">
      <extLst>
        <ext xmlns:x15="http://schemas.microsoft.com/office/spreadsheetml/2010/11/main" uri="{B97F6D7D-B522-45F9-BDA1-12C45D357490}">
          <x15:cacheHierarchy aggregatedColumn="1"/>
        </ext>
      </extLst>
    </cacheHierarchy>
    <cacheHierarchy uniqueName="[Measures].[Recuento de RADICADO]" caption="Recuento de RADICADO" measure="1" displayFolder="" measureGroup="Rango" count="0" oneField="1" hidden="1">
      <fieldsUsage count="1">
        <fieldUsage x="0"/>
      </fieldsUsage>
      <extLst>
        <ext xmlns:x15="http://schemas.microsoft.com/office/spreadsheetml/2010/11/main" uri="{B97F6D7D-B522-45F9-BDA1-12C45D357490}">
          <x15:cacheHierarchy aggregatedColumn="1"/>
        </ext>
      </extLst>
    </cacheHierarchy>
  </cacheHierarchies>
  <kpis count="0"/>
  <dimensions count="2">
    <dimension measure="1" name="Measures" uniqueName="[Measures]" caption="Measures"/>
    <dimension name="Rango" uniqueName="[Rango]" caption="Rango"/>
  </dimensions>
  <measureGroups count="1">
    <measureGroup name="Rango" caption="Rango"/>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5012.473891782407" createdVersion="8" refreshedVersion="8" minRefreshableVersion="3" recordCount="127" xr:uid="{52CDB632-FE81-48F3-B277-3608D5618B89}">
  <cacheSource type="worksheet">
    <worksheetSource ref="A3:R130" sheet="BASE"/>
  </cacheSource>
  <cacheFields count="18">
    <cacheField name="No." numFmtId="0">
      <sharedItems containsSemiMixedTypes="0" containsString="0" containsNumber="1" containsInteger="1" minValue="1" maxValue="127"/>
    </cacheField>
    <cacheField name="RADICADO" numFmtId="1">
      <sharedItems containsSemiMixedTypes="0" containsString="0" containsNumber="1" containsInteger="1" minValue="20175210015892" maxValue="20235210033672" count="119">
        <n v="20175210015892"/>
        <n v="20195210009602"/>
        <n v="20195210093122"/>
        <n v="20205210001882"/>
        <n v="20205210028182"/>
        <n v="20205210029902"/>
        <n v="20205210034122"/>
        <n v="20215210026932"/>
        <n v="20215210072062"/>
        <n v="20225210078552"/>
        <n v="20225210112362"/>
        <n v="20225210118822"/>
        <n v="20225210118892"/>
        <n v="20225210131742"/>
        <n v="20225210134752"/>
        <n v="20225210135402"/>
        <n v="20225210138672"/>
        <n v="20224214042182"/>
        <n v="20225210146112"/>
        <n v="20225210147192"/>
        <n v="20225210147682"/>
        <n v="20235210000502"/>
        <n v="20235210000592"/>
        <n v="20235210001852"/>
        <n v="20235210003232"/>
        <n v="20235210005772"/>
        <n v="20235210006102"/>
        <n v="20235210006262"/>
        <n v="20235210006382"/>
        <n v="20235210006542"/>
        <n v="20235210006572"/>
        <n v="20235210006672"/>
        <n v="20235210007072"/>
        <n v="20235210007182"/>
        <n v="20235210007302"/>
        <n v="20235210007412"/>
        <n v="20235210007432"/>
        <n v="20235210007662"/>
        <n v="20235210007842"/>
        <n v="20235210007882"/>
        <n v="20235210008572"/>
        <n v="20235210008902"/>
        <n v="20235210009652"/>
        <n v="20235210009702"/>
        <n v="20235210009862"/>
        <n v="20235210009982"/>
        <n v="20235210010462"/>
        <n v="20235210010592"/>
        <n v="20235210010712"/>
        <n v="20235210012652"/>
        <n v="20235210012662"/>
        <n v="20235210012682"/>
        <n v="20235210013352"/>
        <n v="20215210083932"/>
        <n v="20215210116262"/>
        <n v="20215210119692"/>
        <n v="20215210121722"/>
        <n v="20215210121812"/>
        <n v="20215210122872"/>
        <n v="20215210124322"/>
        <n v="20225210009522"/>
        <n v="20225210013962"/>
        <n v="20225210026592"/>
        <n v="20225210036462"/>
        <n v="20225210036542"/>
        <n v="20225210070222"/>
        <n v="20225210082992"/>
        <n v="20225210092152"/>
        <n v="20225210096792"/>
        <n v="20225210097342"/>
        <n v="20225210101302"/>
        <n v="20225210102222"/>
        <n v="20225210106042"/>
        <n v="20225210108582"/>
        <n v="20225210112052"/>
        <n v="20224213535142"/>
        <n v="20225210129112"/>
        <n v="20225210130862"/>
        <n v="20225210131192"/>
        <n v="20225210133902"/>
        <n v="20225210133912"/>
        <n v="20225210133992"/>
        <n v="20225210134002"/>
        <n v="20225210134022"/>
        <n v="20225210139082"/>
        <n v="20225210139112"/>
        <n v="20235210010642"/>
        <n v="20235210014652"/>
        <n v="20235210018132"/>
        <n v="20235210018392"/>
        <n v="20235210018852"/>
        <n v="20235210018902"/>
        <n v="20235210019002"/>
        <n v="20235210019222"/>
        <n v="20235210021762"/>
        <n v="20235210021962"/>
        <n v="20235210006392"/>
        <n v="20235210014062"/>
        <n v="20235210014082"/>
        <n v="20235210014552"/>
        <n v="20235210022542"/>
        <n v="20235210023572"/>
        <n v="20235210023592"/>
        <n v="20235210023622"/>
        <n v="20235210025492"/>
        <n v="20235210025652"/>
        <n v="20235210026872"/>
        <n v="20235210026972"/>
        <n v="20235210026982"/>
        <n v="20235210026992"/>
        <n v="20235210027962"/>
        <n v="20235210028342"/>
        <n v="20235210028452"/>
        <n v="20235210030082"/>
        <n v="20235210031902"/>
        <n v="20235210032132"/>
        <n v="20235210032202"/>
        <n v="20235210032822"/>
        <n v="20235210033672"/>
      </sharedItems>
    </cacheField>
    <cacheField name="FECHA DE RADICACIÓN" numFmtId="0">
      <sharedItems containsDate="1" containsMixedTypes="1" minDate="2023-01-30T15:45:41" maxDate="2023-02-06T09:43:03"/>
    </cacheField>
    <cacheField name="REMITENTE" numFmtId="0">
      <sharedItems count="11">
        <s v="VEEDURIA CIUDADANA CHAPINERO"/>
        <s v="CONCEJO DE BOGOTA"/>
        <s v="CONTRALORIA DE BOGOTA"/>
        <s v="CONTRALORIA LOCAL CHAPINERO  "/>
        <s v="JAL CHAPINERO"/>
        <s v="VEEDURIA DISTRITAL"/>
        <s v="PROCURADURIA GENERAL DE LA NACION"/>
        <s v="CONTRALORIA  GENERAL"/>
        <s v="PERSONERIA LOCAL DE CHAPINERO"/>
        <s v="VEEDURIA NACIONAL DE LA PARTICIPACION DE ACCION COMUNAL VENA"/>
        <s v="PERSONERIA DE BOGOTA"/>
      </sharedItems>
    </cacheField>
    <cacheField name="ASUNTO" numFmtId="0">
      <sharedItems longText="1"/>
    </cacheField>
    <cacheField name="DEPENDENCIA" numFmtId="0">
      <sharedItems/>
    </cacheField>
    <cacheField name="RESPONSABLE" numFmtId="0">
      <sharedItems count="34">
        <s v="MARJORY LORENA QUINONES MUNOZ"/>
        <s v="MARIA JIMENA CARDONA DIAZ"/>
        <s v="MARICELA PALACIO RODRIGUEZ"/>
        <s v="JUAN LIDER TORRES ERAZO"/>
        <s v="NATHALY TORRES TORRES"/>
        <s v="RUTH GONZALEZ ROJAS"/>
        <s v="JEFERSON ALEJANDRO GOMEZ SANTAFE"/>
        <s v="KATHERINE RODRIGUEZ QUINTERO"/>
        <s v="SALOMON RODRIGUEZ LAGUNA"/>
        <s v="ANGELA MARIA SAMUDIO LOPEZ"/>
        <s v="MARIA CAMILA FARFAN LEYVA"/>
        <s v="ANDRES FELIPE RAMOS ARENAS"/>
        <s v="RICARDO APONTE BERNAL"/>
        <s v="PAULA TATIANA MORA MENA"/>
        <s v="JUAN FRANCISCO ALFONSO PLATA VARGAS"/>
        <s v="DIEGO ALEJANDRO FERNANDEZ CORTES"/>
        <s v="ALFREDO ENRIQUE CACERES MENDOZA"/>
        <s v="SANDRA PAOLA SALAMANCA RIAÑO"/>
        <s v="FEDERICO SANTIAGO BALLESTEROS"/>
        <s v="FABIAN ANDRES CARDONA MARTINEZ"/>
        <s v="FABIOLA VASQUEZ PEDRAZA"/>
        <s v="JOHN ALEXANDER CARRILLO PALLARES"/>
        <s v="NIDIA ASENET GONZALEZ TORRES"/>
        <s v="JUAN CAMILO SIERRA RODRIGUEZ"/>
        <s v="YADY MATILDE MORENO VARGAS"/>
        <s v="HERNANDO ELIAS GARCIA VARGAS"/>
        <s v="ADRIANA MILENA FAURA PUENTES"/>
        <s v="TITO FABIAN RUIZ BARAJAS"/>
        <s v="CRISTIAN ANDRES MONROY CARANTON"/>
        <s v="PEDRO JAVIER ORTEGON PINILLA"/>
        <s v="INACTIVO JEFERSON ALEJANDRO GOMEZ SANTAFE"/>
        <s v="LAURA CATALINA RUBIO CALDERON"/>
        <s v="JAIME HERNANDO PRIETO ALVAREZ"/>
        <s v="MARIA JIMENEZ CARDONA DIAZ" u="1"/>
      </sharedItems>
    </cacheField>
    <cacheField name="Tipos DP" numFmtId="0">
      <sharedItems/>
    </cacheField>
    <cacheField name="DIAS HABILES RTA DP" numFmtId="0">
      <sharedItems containsSemiMixedTypes="0" containsString="0" containsNumber="1" containsInteger="1" minValue="1" maxValue="15"/>
    </cacheField>
    <cacheField name="FECHA DE VECIMIENTO" numFmtId="164">
      <sharedItems containsSemiMixedTypes="0" containsNonDate="0" containsDate="1" containsString="0" minDate="2017-02-24T00:00:00" maxDate="2023-04-15T00:00:00"/>
    </cacheField>
    <cacheField name="DIAS FALTANTES PARA VENCIMIENTO" numFmtId="1">
      <sharedItems containsSemiMixedTypes="0" containsString="0" containsNumber="1" containsInteger="1" minValue="-2222" maxValue="18"/>
    </cacheField>
    <cacheField name="ESTADO" numFmtId="0">
      <sharedItems/>
    </cacheField>
    <cacheField name="FECHA SEGUIMIENTO" numFmtId="14">
      <sharedItems containsDate="1" containsMixedTypes="1" minDate="2022-03-17T00:00:00" maxDate="2023-03-28T00:00:00"/>
    </cacheField>
    <cacheField name="TIENE RESPUESTA_x000a_SI/ NO" numFmtId="0">
      <sharedItems/>
    </cacheField>
    <cacheField name="FECHA RESPUESTA" numFmtId="0">
      <sharedItems containsDate="1" containsBlank="1" containsMixedTypes="1" minDate="2017-02-14T00:00:00" maxDate="2023-10-01T00:00:00"/>
    </cacheField>
    <cacheField name="RAD. RESPUESTA" numFmtId="1">
      <sharedItems containsBlank="1" containsMixedTypes="1" containsNumber="1" containsInteger="1" minValue="20195240187771" maxValue="20235240047811" longText="1"/>
    </cacheField>
    <cacheField name="ACUSE DE RECIBO_x000a_SI / NO" numFmtId="0">
      <sharedItems containsBlank="1"/>
    </cacheField>
    <cacheField name="OBSERVACIONES AL SEGUIMIENTO" numFmtId="0">
      <sharedItems count="5">
        <s v="CON ACUSE FALTA CIERRE DE RADICADO"/>
        <s v="EN FIRMAS"/>
        <s v="TRAMITE CERRADO"/>
        <s v="SIN RESPUESTA"/>
        <s v="PRIVADO NO SE PUEDE V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n v="1"/>
    <x v="0"/>
    <s v="2017-02-10 16:08:05"/>
    <s v="VEEDURIA CIUDADANA CHAPINERO"/>
    <s v="SOLICITUD VERIFICACION DE LICENCIA DE CONSTRUCCION Y SUSPENCION DE OBRA EN CALLE 82 N 14 A 07 - CRA 14A N 82-15"/>
    <s v="AGDL"/>
    <s v="MARJORY LORENA QUINONES MUNOZ"/>
    <s v="DP Concejo - 10 días"/>
    <n v="10"/>
    <x v="0"/>
    <n v="-2169"/>
    <x v="0"/>
    <d v="2023-02-02T00:00:00"/>
    <x v="0"/>
    <d v="2017-02-14T00:00:00"/>
    <n v="20175250042281"/>
    <s v="SI"/>
    <s v="OK ACUSE RECIBO - CERRAR TRAMITE"/>
  </r>
  <r>
    <n v="2"/>
    <x v="1"/>
    <s v="2019-01-30 11:18:57"/>
    <s v="CONCEJO DE BOGOTA"/>
    <s v="SOLICITUD DE CONTROL DE VIGILANCIA SOBRE QUEJA CIUDADANA"/>
    <s v="INSPECCIONES"/>
    <s v="MARJORY LORENA QUINONES MUNOZ"/>
    <s v="DP Interés General"/>
    <n v="15"/>
    <x v="1"/>
    <n v="-1443"/>
    <x v="0"/>
    <d v="2023-02-02T00:00:00"/>
    <x v="0"/>
    <d v="2020-04-06T00:00:00"/>
    <n v="20205240044291"/>
    <s v="SI"/>
    <s v="OK ACUSE RECIBO - CERRAR TRAMITE"/>
  </r>
  <r>
    <n v="3"/>
    <x v="2"/>
    <s v="2019-06-19 12:40:45"/>
    <s v="CONCEJO DE BOGOTA"/>
    <s v="SOLICITUD DE REITERAR REQUERIMIENTO CIUDADANO PETICIONARIA MARIA FERNANDA GUERRERO"/>
    <s v="INSPECCIONES"/>
    <s v="MARJORY LORENA QUINONES MUNOZ"/>
    <s v="DP Interés Particular"/>
    <n v="15"/>
    <x v="2"/>
    <n v="-1303"/>
    <x v="0"/>
    <d v="2023-02-02T00:00:00"/>
    <x v="0"/>
    <d v="2019-02-02T00:00:00"/>
    <n v="20195240187771"/>
    <s v="SI"/>
    <s v="OK ACUSE RECIBO - CERRAR TRAMITE"/>
  </r>
  <r>
    <n v="4"/>
    <x v="3"/>
    <s v="2020-01-09 15:30:53"/>
    <s v="CONTRALORIA DE BOGOTA"/>
    <s v="SOLICITUD DE INFORMACION"/>
    <s v="AGDL"/>
    <s v="MARIA JIMENEZ CARDONA DIAZ"/>
    <s v="Solicitud de información"/>
    <n v="10"/>
    <x v="3"/>
    <n v="-1106"/>
    <x v="0"/>
    <d v="2023-02-02T00:00:00"/>
    <x v="0"/>
    <d v="2020-01-14T00:00:00"/>
    <n v="20205220001771"/>
    <s v="SI"/>
    <s v="OK ACUSE RECIBO - CERRAR TRAMITE"/>
  </r>
  <r>
    <n v="5"/>
    <x v="4"/>
    <s v="2020-03-11 13:35:22"/>
    <s v="CONTRALORIA LOCAL CHAPINERO  "/>
    <s v="SOLICITUD DE INFORMACION DE PROCESOS REGISTRADOS EN CUENTAS DE ORDEN A 31 DE DICIEMBRE. 2019"/>
    <s v="AGDL"/>
    <s v="MARIA JIMENA CARDONA DIAZ"/>
    <s v="Solicitud de información"/>
    <n v="10"/>
    <x v="4"/>
    <n v="-1044"/>
    <x v="0"/>
    <d v="2023-02-02T00:00:00"/>
    <x v="0"/>
    <d v="2020-06-11T00:00:00"/>
    <n v="20205220119311"/>
    <s v="NO"/>
    <s v="EN FIRMAS"/>
  </r>
  <r>
    <n v="6"/>
    <x v="5"/>
    <s v="2020-03-16 12:56:36"/>
    <s v="JAL CHAPINERO"/>
    <s v="SOLICITUD DE INFORMACION CONTRATOS"/>
    <s v="AGDL"/>
    <s v="MARIA JIMENA CARDONA DIAZ"/>
    <s v="DP JAL - 5 días"/>
    <n v="5"/>
    <x v="5"/>
    <n v="-1046"/>
    <x v="0"/>
    <d v="2023-02-02T00:00:00"/>
    <x v="0"/>
    <s v="19/03/2020_x000a_11/06/2020"/>
    <s v="20205220037021_x000a_20205220119331"/>
    <s v="NO"/>
    <s v="EN FIRMAS"/>
  </r>
  <r>
    <n v="7"/>
    <x v="6"/>
    <s v="2020-04-16 14:54:33"/>
    <s v="CONCEJO DE BOGOTA"/>
    <s v="CUMPLIENDO LOS REQUISITOS CONTEMPLADOS EN LA LEY 1755 DE 2015 Y EN CONCORDANCIA CON EL ARTÍCULO 52 DEL ACUERDO 741 DEL 2019 REGLAMENTO INTERNO CONCEJO DE BOGOTÁ, SÍRVASE A DAR ENTREGA E INFORMACIÓN RELACIONADA A LA CONTRATACIÓN DE LA ENTIDAD DURANTE LOS AÑOS 2018, 2019 Y 2020 EN ORDEN CRONOLÓGICO Y POR SECTORES, (COMPONENTE DE INVERSIÓN Y DE FUNCIONAMIENTO) LA INFORMACIÓN DEBERÁ SER ENTREGADA EN FORMATO DE EXCEL Y CON LOS SIGUIENTES CRITERIOS:"/>
    <s v="AGDL"/>
    <s v="MARIA JIMENA CARDONA DIAZ"/>
    <s v="DP Concejo - 10 días"/>
    <n v="10"/>
    <x v="6"/>
    <n v="-1008"/>
    <x v="0"/>
    <d v="2023-02-02T00:00:00"/>
    <x v="0"/>
    <d v="2020-04-29T00:00:00"/>
    <n v="20205220053791"/>
    <s v="NO"/>
    <s v="EN FIRMAS"/>
  </r>
  <r>
    <n v="8"/>
    <x v="7"/>
    <s v="2021-04-09 15:46:32"/>
    <s v="CONTRALORIA DE BOGOTA"/>
    <s v="AUDITORIA DE REGULARIDAD 122 PAD 2021 FDLCH-SOLICITUD DE INFORMACIÓN CONTRATOS DE OBRA MALLA VIAL ¿¿¿ FACTOR DE CALIDAD"/>
    <s v="AGDL"/>
    <s v="MARIA JIMENA CARDONA DIAZ"/>
    <s v="DP Ente de Control - 5 días"/>
    <n v="5"/>
    <x v="7"/>
    <n v="-657"/>
    <x v="0"/>
    <d v="2023-02-02T00:00:00"/>
    <x v="0"/>
    <d v="2021-04-14T00:00:00"/>
    <n v="20215220212041"/>
    <s v="NO "/>
    <s v="EN FIRMAS"/>
  </r>
  <r>
    <n v="9"/>
    <x v="8"/>
    <s v="2021-08-17 08:37:07"/>
    <s v="JAL CHAPINERO"/>
    <s v="PRESUNTA VIOLACIÓN DEL USO DEL SUELO CALLE 55 N 13-64/13--66/13-75"/>
    <s v="AGPJ"/>
    <s v="MARICELA PALACIO RODRIGUEZ"/>
    <s v="DP JAL - 5 días"/>
    <n v="5"/>
    <x v="8"/>
    <n v="-527"/>
    <x v="0"/>
    <d v="2023-02-02T00:00:00"/>
    <x v="1"/>
    <m/>
    <m/>
    <m/>
    <m/>
  </r>
  <r>
    <n v="10"/>
    <x v="9"/>
    <s v="2022-03-18 15:05:40"/>
    <s v="CENTRO DE ATENCION AL CIUDADANO-CONTRALORIA DE BOGOTA"/>
    <s v="SOLICITUD INFORMACIÓN PLANES PROGRAMAS Y PROYECTOS"/>
    <s v="AGDL"/>
    <s v="MARIA JIMENA CARDONA DIAZ"/>
    <s v="Solicitud de información"/>
    <n v="10"/>
    <x v="9"/>
    <n v="-307"/>
    <x v="0"/>
    <d v="2023-02-02T00:00:00"/>
    <x v="0"/>
    <d v="2022-03-23T00:00:00"/>
    <n v="20225220244501"/>
    <s v="SI"/>
    <s v="OK TRAMITE CERRADO"/>
  </r>
  <r>
    <n v="11"/>
    <x v="10"/>
    <s v="2022-07-14 10:48:21"/>
    <s v="VEEDURIA DISTRITAL"/>
    <s v="SOLICITUD DE INFORMACIÓN SDQS 1707782022 RADICADO VEEDURÍA DISTRITAL 20222200032322 EXP. 2022500305100261E"/>
    <s v="AGPJ"/>
    <s v="JUAN LIDER TORRES ERAZO"/>
    <s v="Solicitud de información"/>
    <n v="10"/>
    <x v="10"/>
    <n v="-189"/>
    <x v="0"/>
    <d v="2023-02-02T00:00:00"/>
    <x v="1"/>
    <m/>
    <m/>
    <m/>
    <m/>
  </r>
  <r>
    <n v="12"/>
    <x v="11"/>
    <s v="2022-10-03 12:42:15"/>
    <s v="CONCEJO DE BOGOTA"/>
    <s v="SOLICITUD DE INFORMACIÓN"/>
    <s v="AGDL"/>
    <s v="NATHALY TORRES TORRES"/>
    <s v="DP Concejo - 10 días"/>
    <n v="10"/>
    <x v="11"/>
    <n v="-107"/>
    <x v="0"/>
    <d v="2023-02-02T00:00:00"/>
    <x v="0"/>
    <s v="24/11/2022_x000a_26/01/2023"/>
    <s v="20225220801401_x000a_20235220027041"/>
    <s v="NO"/>
    <s v="EN FIRMAS"/>
  </r>
  <r>
    <n v="13"/>
    <x v="12"/>
    <s v="2022-10-18 09:28:52"/>
    <s v="VEEDURIA DISTRITAL"/>
    <s v="SOLICITUD DE INFORMACIÓN SDQS 2155242021 RADICADO VEEDURÍA DISTRITAL 20212200063402 EXP. 2021500305100524E"/>
    <s v="AGPJ"/>
    <s v="MARICELA PALACIO RODRIGUEZ"/>
    <s v="Solicitud de información"/>
    <n v="10"/>
    <x v="12"/>
    <n v="-93"/>
    <x v="0"/>
    <d v="2023-02-02T00:00:00"/>
    <x v="1"/>
    <m/>
    <m/>
    <m/>
    <m/>
  </r>
  <r>
    <n v="14"/>
    <x v="13"/>
    <s v="2022-10-18 12:02:23"/>
    <s v="PROCURADURIA GENERAL DE LA NACION"/>
    <s v="TRASLADO DE PETICION E-2022-357556"/>
    <s v="AGDL"/>
    <s v="NATHALY TORRES TORRES"/>
    <s v="DP Interés General"/>
    <n v="15"/>
    <x v="13"/>
    <n v="-85"/>
    <x v="0"/>
    <d v="2023-02-02T00:00:00"/>
    <x v="1"/>
    <m/>
    <m/>
    <m/>
    <m/>
  </r>
  <r>
    <n v="15"/>
    <x v="14"/>
    <s v="2022-11-21 07:31:49"/>
    <s v="CONTRALORIA  GENERAL"/>
    <s v="ACCIONES EMERGENCIA INVERNAL UPZ 89 ¿¿¿ CONTROL SOCIAL NOVIEMBRE DE 2022"/>
    <s v="AGDL"/>
    <s v="NATHALY TORRES TORRES"/>
    <s v="DP Ente de Control - 10 días"/>
    <n v="10"/>
    <x v="14"/>
    <n v="-59"/>
    <x v="0"/>
    <d v="2023-02-02T00:00:00"/>
    <x v="1"/>
    <m/>
    <m/>
    <m/>
    <m/>
  </r>
  <r>
    <n v="16"/>
    <x v="15"/>
    <s v="2022-11-28 14:42:20"/>
    <s v="CONTRALORIA DE BOGOTA"/>
    <s v="PRESUNTA PERTURBACION A PROPIEDAD AJENA"/>
    <s v="AGPJ"/>
    <s v="RUTH GONZALEZ ROJAS"/>
    <s v="Solicitud de información"/>
    <n v="10"/>
    <x v="15"/>
    <n v="-51"/>
    <x v="0"/>
    <d v="2023-02-02T00:00:00"/>
    <x v="1"/>
    <m/>
    <m/>
    <m/>
    <m/>
  </r>
  <r>
    <n v="17"/>
    <x v="16"/>
    <s v="2022-11-29 11:38:36"/>
    <s v="PROCURADURIA GENERAL DE NACION"/>
    <s v="REMISIÓN POR COMPETENCIA E-2022-482213 (6) FOLIOS"/>
    <s v="AGDL"/>
    <s v="NATHALY TORRES TORRES"/>
    <s v="DP Ente de Control - 10 días"/>
    <n v="10"/>
    <x v="16"/>
    <n v="-50"/>
    <x v="0"/>
    <d v="2023-02-02T00:00:00"/>
    <x v="1"/>
    <m/>
    <m/>
    <m/>
    <m/>
  </r>
  <r>
    <n v="18"/>
    <x v="17"/>
    <s v="2022-12-05 15:08:12"/>
    <s v="JOSE MIGUEL SANTAMARIA "/>
    <s v="SOLICITUD DE OPETRIVOS DE TRANSITO Y CONVIVENCIA EN LA CALLE 85"/>
    <s v="AGPJ"/>
    <s v="JEFERSON ALEJANDRO GOMEZ SANTAFE"/>
    <s v="DP JAL - 5 días"/>
    <n v="5"/>
    <x v="15"/>
    <n v="-51"/>
    <x v="0"/>
    <d v="2023-02-02T00:00:00"/>
    <x v="1"/>
    <m/>
    <m/>
    <m/>
    <m/>
  </r>
  <r>
    <n v="19"/>
    <x v="18"/>
    <s v="2022-12-21 09:49:17"/>
    <s v="PROCURADURIA GENERAL DE LA NACION"/>
    <s v="REMISION TRASLADO PETICIÓN E-2022-640508"/>
    <s v="AGPJ"/>
    <s v="KATHERINE RODRIGUEZ QUINTERO"/>
    <s v="DP Ente de Control - 10 días"/>
    <n v="10"/>
    <x v="17"/>
    <n v="-29"/>
    <x v="0"/>
    <d v="2023-02-02T00:00:00"/>
    <x v="1"/>
    <m/>
    <m/>
    <m/>
    <m/>
  </r>
  <r>
    <n v="20"/>
    <x v="19"/>
    <s v="2022-12-22 14:08:35"/>
    <s v="CONCEJO DE BOGOTA"/>
    <s v="CUMPLIMIENTO DE COMPROMISOS, REUNIÓN DEL 29 DE SEPTIEMBRE DE 2022, PARQUE EL NOGAL."/>
    <s v="AGDL"/>
    <s v="NATHALY TORRES TORRES"/>
    <s v="DP Concejo - 10 días"/>
    <n v="10"/>
    <x v="18"/>
    <n v="-28"/>
    <x v="0"/>
    <d v="2023-02-02T00:00:00"/>
    <x v="1"/>
    <m/>
    <m/>
    <m/>
    <m/>
  </r>
  <r>
    <n v="21"/>
    <x v="20"/>
    <s v="2022-12-27 12:11:02"/>
    <s v="CONTRALORIA DE BOGOTA"/>
    <s v="SOLICITUD DE INFORME Y DOCUMENTOS PROCESO DE RESPONSABILIDAD FISCAL N"/>
    <s v="AGDL"/>
    <s v="MARIA JIMENA CARDONA DIAZ"/>
    <s v="Solicitud de información"/>
    <n v="10"/>
    <x v="19"/>
    <n v="-22"/>
    <x v="0"/>
    <d v="2023-02-02T00:00:00"/>
    <x v="0"/>
    <d v="2023-01-19T00:00:00"/>
    <n v="20235220018621"/>
    <s v="SI"/>
    <s v="OK ACUSE RECIBO - CERRAR TRAMITE"/>
  </r>
  <r>
    <n v="22"/>
    <x v="21"/>
    <s v="2022-12-28 10:11:32"/>
    <s v="VEEDURIA DISTRITAL"/>
    <s v="SOLICITUD DE INFORMACIÓN SDQS 2729632020 RADICADO VEEDURÍA DISTRITAL 20202200091022 EXPEDIENTE 2020500305100942E"/>
    <s v="AGPJ"/>
    <s v="SALOMON RODRIGUEZ LAGUNA"/>
    <s v="Solicitud de información"/>
    <n v="10"/>
    <x v="20"/>
    <n v="-21"/>
    <x v="0"/>
    <d v="2023-02-02T00:00:00"/>
    <x v="1"/>
    <m/>
    <m/>
    <m/>
    <m/>
  </r>
  <r>
    <n v="23"/>
    <x v="22"/>
    <s v="2023-01-04 09:22:44"/>
    <s v="PERSONERIA LOCAL DE CHAPINERO"/>
    <s v="SOLICITUD DE RESPUESTA A RADICADO 321046-2023. INTERVENCION ESPACIO PUBLICO CLL66 ENTRE CARRERA 6A Y 7A"/>
    <s v="AGPJ"/>
    <s v="ANGELA MARIA SAMUDIO LOPEZ"/>
    <s v="DP Interés Particular"/>
    <n v="15"/>
    <x v="21"/>
    <n v="-7"/>
    <x v="0"/>
    <d v="2023-01-31T00:00:00"/>
    <x v="1"/>
    <m/>
    <m/>
    <m/>
    <m/>
  </r>
  <r>
    <n v="24"/>
    <x v="23"/>
    <s v="2023-01-04 13:31:31"/>
    <s v="CONTRALORIA DE BOGOTA"/>
    <s v="SOLICITUD PARA DAR RESPUESTA A ¿¿¿DERECHO DE PETICIÓN ATENCIÓN A NIÑEZ INDÍGENA DE BOGOTÁ EN EL PARQUE NACIONAL¿¿¿"/>
    <s v="AGDL"/>
    <s v="MARIA CAMILA FARFAN LEYVA"/>
    <s v="DP Ente de Control - 3 días"/>
    <n v="3"/>
    <x v="22"/>
    <n v="-23"/>
    <x v="0"/>
    <d v="2023-01-31T00:00:00"/>
    <x v="0"/>
    <d v="2023-01-12T00:00:00"/>
    <n v="20235220011551"/>
    <s v="SI"/>
    <s v="OK ACUSE RECIBO - CERRAR TRAMITE"/>
  </r>
  <r>
    <n v="25"/>
    <x v="24"/>
    <s v="2023-01-10 10:17:00"/>
    <s v="VEEDURIA DISTRITAL"/>
    <s v="SOLICITUD DE INFORMACIÓN PETICIÓN SDQS 1639382020 RADICADO VEEDURÍA DISTRITAL 20202200058572 EXPEDIENTE 2020500305100524E"/>
    <s v="AGPJ"/>
    <s v="ANDRES FELIPE RAMOS ARENAS"/>
    <s v="Solicitud de información"/>
    <n v="10"/>
    <x v="23"/>
    <n v="-9"/>
    <x v="0"/>
    <d v="2023-01-31T00:00:00"/>
    <x v="1"/>
    <m/>
    <m/>
    <m/>
    <m/>
  </r>
  <r>
    <n v="26"/>
    <x v="25"/>
    <s v="2023-01-13 08:17:47"/>
    <s v="VEEDURIA NACIONAL DE LA PARTICIPACION DE ACCION COMUNAL VENA"/>
    <s v="DERECHO DE PETICIÓN - ACLARACIÓN UNOS HECHOS, VALIOSA INTERVENCIÓN, TRASLADO POR COMPETENCIA"/>
    <s v="AGDL"/>
    <s v="NATHALY TORRES TORRES"/>
    <s v="Solicitud de información"/>
    <n v="10"/>
    <x v="24"/>
    <n v="-6"/>
    <x v="0"/>
    <d v="2023-01-31T00:00:00"/>
    <x v="0"/>
    <d v="2023-01-30T00:00:00"/>
    <n v="20235220031901"/>
    <s v="NO"/>
    <s v="EN FIRMAS"/>
  </r>
  <r>
    <n v="27"/>
    <x v="26"/>
    <s v="2023-01-17 10:41:15"/>
    <s v="VEEDURIA DISTRITAL"/>
    <s v="SOLICITUD DE INFORMACIÓN SDQS 1948792021 RADICADO VEEDURÍA DISTRITAL 20212200056852 EXPEDIENTE 2021500305100453E-PETICIÓN CIUDADANA EN LA QUE OSCAR JAVIER MARTINEZ CORREA, SOLICITABA VIGILANCIA Y ACOMPAÑAMIENTO AL TRÁMITE DE LA QUERELLA POLICIVA 2021523490103391E"/>
    <s v="INSPECCIONES"/>
    <s v="RICARDO APONTE BERNAL"/>
    <s v="Solicitud de información"/>
    <n v="10"/>
    <x v="25"/>
    <n v="-2"/>
    <x v="0"/>
    <d v="2023-01-31T00:00:00"/>
    <x v="1"/>
    <m/>
    <m/>
    <m/>
    <m/>
  </r>
  <r>
    <n v="28"/>
    <x v="27"/>
    <s v="2023-01-18 09:10:20"/>
    <s v="PERSONERIA LOCAL DE CHAPINERO"/>
    <s v="SOLICITUD DE RESPUESTA A RADICADO 321046-2023."/>
    <s v="AGPJ"/>
    <s v="ANGELA MARIA SAMUDIO LOPEZ"/>
    <s v="Solicitud de información"/>
    <n v="10"/>
    <x v="26"/>
    <n v="-1"/>
    <x v="0"/>
    <d v="2023-01-31T00:00:00"/>
    <x v="1"/>
    <m/>
    <m/>
    <m/>
    <m/>
  </r>
  <r>
    <n v="29"/>
    <x v="28"/>
    <s v="2023-01-18 14:43:36"/>
    <s v="CONCEJO DE BOGOTA"/>
    <s v="REMISIÓN: PROPOSICIÓN NO. 008 DE 2023 URGENTE"/>
    <s v="AGDL"/>
    <s v="NATHALY TORRES TORRES"/>
    <s v="Solicitud de información"/>
    <n v="10"/>
    <x v="26"/>
    <n v="-1"/>
    <x v="0"/>
    <d v="2023-01-31T00:00:00"/>
    <x v="1"/>
    <m/>
    <m/>
    <m/>
    <m/>
  </r>
  <r>
    <n v="30"/>
    <x v="29"/>
    <s v="2023-01-19 08:15:17"/>
    <s v="PERSONERIA LOCAL DE CHAPINERO"/>
    <s v="REMOCIÓN EN MASA"/>
    <s v="AGDL"/>
    <s v="PAULA TATIANA MORA MENA"/>
    <s v="DP Interés Particular"/>
    <n v="15"/>
    <x v="27"/>
    <n v="7"/>
    <x v="1"/>
    <d v="2023-01-31T00:00:00"/>
    <x v="1"/>
    <m/>
    <m/>
    <m/>
    <m/>
  </r>
  <r>
    <n v="31"/>
    <x v="30"/>
    <s v="2023-01-19 08:18:55"/>
    <s v="PERSONERIA LOCAL DE CHAPINERO"/>
    <s v="SOLICITUD URGENTE RESPUESTA RADICADO 309971-2022."/>
    <s v="AGPJ"/>
    <s v="ALFREDO ENRIQUE CACERES MENDOZA"/>
    <s v="Solicitud de información"/>
    <n v="10"/>
    <x v="28"/>
    <n v="0"/>
    <x v="0"/>
    <d v="2023-01-31T00:00:00"/>
    <x v="0"/>
    <d v="2023-01-19T00:00:00"/>
    <n v="20235220018751"/>
    <s v="SI"/>
    <s v="OK ACUSE RECIBO - CERRAR TRAMITE"/>
  </r>
  <r>
    <n v="32"/>
    <x v="31"/>
    <s v="2023-01-19 15:00:53"/>
    <s v="CONTRALORIA DE BOGOTA"/>
    <s v="SOLICITUD INFORMACIÓN SOBRE PLANES, PROGRAMAS Y PROYECTOS DE INVERSIÓN VIGENCIA 2021-2024"/>
    <s v="AGDL"/>
    <s v="JUAN FRANCISCO ALFONSO PLATA VARGAS"/>
    <s v="Solicitud de información"/>
    <n v="10"/>
    <x v="28"/>
    <n v="0"/>
    <x v="0"/>
    <d v="2023-01-31T00:00:00"/>
    <x v="0"/>
    <d v="2023-01-19T00:00:00"/>
    <n v="20235230023881"/>
    <s v="NO"/>
    <s v="EN FIRMAS"/>
  </r>
  <r>
    <n v="33"/>
    <x v="32"/>
    <s v="2023-01-19 16:17:32"/>
    <s v="PERSONERIA LOCAL DE CHAPINERO"/>
    <s v="INFORMACION DE CONTRATOS AÑOS 2021 Y 2022"/>
    <s v="AGDL"/>
    <s v="MARIA JIMENA CARDONA DIAZ"/>
    <s v="Solicitud de información"/>
    <n v="10"/>
    <x v="28"/>
    <n v="0"/>
    <x v="0"/>
    <d v="2023-01-31T00:00:00"/>
    <x v="0"/>
    <d v="2023-01-24T00:00:00"/>
    <n v="20235220024101"/>
    <s v="NO"/>
    <s v="RADICADO INCLUIDO EN LA PLANILLA DEPENDENCIA No. 2023038647"/>
  </r>
  <r>
    <n v="34"/>
    <x v="33"/>
    <s v="2023-01-20 08:41:43"/>
    <s v="PERSONERIA LOCAL DE CHAPINERO"/>
    <s v="SOLICITUD DE INFORMACION"/>
    <s v="AGPJ"/>
    <s v="DIEGO ALEJANDRO FERNANDEZ CORTES"/>
    <s v="Solicitud de información"/>
    <n v="10"/>
    <x v="29"/>
    <n v="1"/>
    <x v="2"/>
    <d v="2023-01-31T00:00:00"/>
    <x v="0"/>
    <d v="2023-01-24T00:00:00"/>
    <n v="20235230025671"/>
    <s v="NO"/>
    <s v="RADICADO INCLUIDO EN LA PLANILLA DEPENDENCIA No. 2023032231"/>
  </r>
  <r>
    <n v="35"/>
    <x v="34"/>
    <s v="2023-01-20 17:01:52"/>
    <s v="PERSONERIA LOCAL DE CHAPINERO"/>
    <s v="REQUERIMIENTO URGENTE CANAL CATALUÑA"/>
    <s v="AGDL"/>
    <s v="PAULA TATIANA MORA MENA"/>
    <s v="DP Interés General"/>
    <n v="15"/>
    <x v="30"/>
    <n v="8"/>
    <x v="1"/>
    <d v="2023-01-31T00:00:00"/>
    <x v="1"/>
    <m/>
    <m/>
    <m/>
    <m/>
  </r>
  <r>
    <n v="36"/>
    <x v="35"/>
    <s v="2023-01-23 09:22:25"/>
    <s v="CONTRALORIA DE BOGOTA"/>
    <s v="ALCANCE A SOLICITUD INFORMACIÓN AUDITORIA REGULARIDAD PAD 2023 - RADICACIÓN 20235220018931- #: 2-2023-00855 FECHA: 2023-01-16"/>
    <s v="AGDL"/>
    <s v="MARIA JIMENA CARDONA DIAZ"/>
    <s v="DP Ente de Control - 1 día"/>
    <n v="1"/>
    <x v="23"/>
    <n v="-9"/>
    <x v="0"/>
    <d v="2023-01-31T00:00:00"/>
    <x v="0"/>
    <d v="2023-01-19T00:00:00"/>
    <n v="20235220018931"/>
    <s v="SI"/>
    <s v="OK ACUSE RECIBO - CERRAR TRAMITE"/>
  </r>
  <r>
    <n v="37"/>
    <x v="36"/>
    <s v="2023-01-23 13:06:15"/>
    <s v="CONTRALORIA DE BOGOTA"/>
    <s v="ALCANCE A SOLICITUD INFORMACIÓN AUDITORIA REGULARIDAD PAD 2023 - RADICACIÓN 20235220018931- #: 2-2023-00855 FECHA: 2023-01-16 Y : 2-2023- 01276 -20235210007182 23-01-23"/>
    <s v="AGDL"/>
    <s v="MARIA JIMENA CARDONA DIAZ"/>
    <s v="Solicitud de información"/>
    <n v="10"/>
    <x v="31"/>
    <n v="4"/>
    <x v="1"/>
    <d v="2023-01-31T00:00:00"/>
    <x v="0"/>
    <d v="2023-01-23T00:00:00"/>
    <n v="20235220024171"/>
    <s v="NO"/>
    <s v="EN FIRMAS_x000a__x000a_ESTE RADICADO 20235220024171 EN LA REF NO ASOCIA EL RADICADO DE RESPUESTA NO ES VALIDA COMO RESPUESTA DEF. _x000a__x000a_EL RAD ASOCIADO TAMPOCO HACE REFERENCIA AL RADICADO ASIGNADO A LA DOC JIMENA"/>
  </r>
  <r>
    <n v="38"/>
    <x v="37"/>
    <s v="2023-01-23 18:05:51"/>
    <s v="CONCEJO DE BOGOTA"/>
    <s v="ENVIO CUESTIONARIP PROPOSICION 020 DE 2023-CITADOS"/>
    <s v="AGPJ"/>
    <s v="ALFREDO ENRIQUE CACERES MENDOZA"/>
    <s v="DP Concejo - 3 días"/>
    <n v="3"/>
    <x v="21"/>
    <n v="-7"/>
    <x v="0"/>
    <d v="2023-02-01T00:00:00"/>
    <x v="1"/>
    <m/>
    <m/>
    <m/>
    <m/>
  </r>
  <r>
    <n v="39"/>
    <x v="38"/>
    <s v="2023-01-23 18:08:00"/>
    <s v="CONCEJO DE BOGOTA"/>
    <s v="SOLICITUD DE INFORMACIÓN"/>
    <s v="AGPJ"/>
    <s v="ALFREDO ENRIQUE CACERES MENDOZA"/>
    <s v="DP Concejo - 5 días"/>
    <n v="5"/>
    <x v="32"/>
    <n v="-3"/>
    <x v="0"/>
    <d v="2023-02-01T00:00:00"/>
    <x v="1"/>
    <m/>
    <m/>
    <m/>
    <m/>
  </r>
  <r>
    <n v="40"/>
    <x v="39"/>
    <s v="2023-01-23 18:18:07"/>
    <s v="CONCEJO DE BOGOTA"/>
    <s v="DERECHO DE PETICIÓN FORMULADO CON FUNDAMENTO EN EL ARTÍCULO 23 DE LA C.P.C"/>
    <s v="AGPJ"/>
    <s v="ALFREDO ENRIQUE CACERES MENDOZA"/>
    <s v="DP Ente de Control - 5 días"/>
    <n v="5"/>
    <x v="32"/>
    <n v="-3"/>
    <x v="0"/>
    <d v="2023-02-01T00:00:00"/>
    <x v="1"/>
    <m/>
    <m/>
    <m/>
    <m/>
  </r>
  <r>
    <n v="41"/>
    <x v="40"/>
    <s v="2023-01-23 18:50:41"/>
    <s v="CONCEJO DE BOGOTA"/>
    <s v="PROPOSICIÓN NO 016, APROBADA EN SESIÓN DE LA PLENARIA EL 19 DE ENERO DE 2023"/>
    <s v="AGPJ"/>
    <s v="ALFREDO ENRIQUE CACERES MENDOZA"/>
    <s v="DP Concejo - 3 días"/>
    <n v="3"/>
    <x v="21"/>
    <n v="-7"/>
    <x v="0"/>
    <d v="1900-01-31T00:00:00"/>
    <x v="1"/>
    <m/>
    <m/>
    <m/>
    <m/>
  </r>
  <r>
    <n v="42"/>
    <x v="41"/>
    <s v="2023-01-24 09:51:39"/>
    <s v="JOSE MIGUEL SANTAMARIA "/>
    <s v="SOLICITUD SOBRE EL ARREGLO MAL HECHO DE LA CALLE 68 CON CARRERA 1."/>
    <s v="AGDL"/>
    <s v="SANDRA PAOLA SALAMANCA RIAÑO"/>
    <s v="DP JAL - 5 días"/>
    <n v="5"/>
    <x v="25"/>
    <n v="-2"/>
    <x v="0"/>
    <d v="2023-02-01T00:00:00"/>
    <x v="1"/>
    <m/>
    <m/>
    <m/>
    <m/>
  </r>
  <r>
    <n v="43"/>
    <x v="42"/>
    <s v="2023-01-24 11:49:10"/>
    <s v="PERSONERIA LOCAL DE CHAPINERO"/>
    <s v="REQUERIMIENTO CIUDADANO SINPROC NO. 3418072 (POR FAVOR CITE ESTE NÚMERO PARA RESPONDER Y CONSULTAR"/>
    <s v="AGPJ"/>
    <s v="ANGELA MARIA SAMUDIO LOPEZ"/>
    <s v="DP Concejo - 5 días"/>
    <n v="5"/>
    <x v="25"/>
    <n v="-2"/>
    <x v="0"/>
    <d v="2023-02-01T00:00:00"/>
    <x v="0"/>
    <d v="2023-01-30T00:00:00"/>
    <n v="20235230031191"/>
    <s v="NO"/>
    <s v="EN FIRMAS"/>
  </r>
  <r>
    <n v="44"/>
    <x v="43"/>
    <s v="2023-01-24 12:12:54"/>
    <s v="PERSONERIA LOCAL DE CHAPINERO"/>
    <s v="CONTRATOS PRESUPUESTOS PARTICIPATIVOS"/>
    <s v="AGDL"/>
    <s v="FEDERICO SANTIAGO BALLESTEROS"/>
    <s v="Solicitud de información"/>
    <n v="10"/>
    <x v="33"/>
    <n v="5"/>
    <x v="1"/>
    <d v="2023-02-01T00:00:00"/>
    <x v="0"/>
    <d v="2023-01-24T00:00:00"/>
    <n v="20235220027771"/>
    <s v="NO"/>
    <s v="EN FIRMAS"/>
  </r>
  <r>
    <n v="45"/>
    <x v="44"/>
    <s v="2023-01-25 12:24:18"/>
    <s v="PERSONERIA DE BOGOTA"/>
    <s v="DELEGADA PARA LA POTESTAD DICIPLINARIA I AUTO 001 DEL 10 DE ENERO DE 2023"/>
    <s v="AGDL"/>
    <s v="FABIAN ANDRES CARDONA MARTINEZ"/>
    <s v="Solicitud de información"/>
    <n v="10"/>
    <x v="34"/>
    <n v="6"/>
    <x v="1"/>
    <d v="2023-02-01T00:00:00"/>
    <x v="1"/>
    <m/>
    <m/>
    <m/>
    <m/>
  </r>
  <r>
    <n v="46"/>
    <x v="45"/>
    <s v="2023-01-25 16:15:39"/>
    <s v="PERSONERIA LOCAL DE CHAPINERO"/>
    <s v="REQUERIMIENTO CIUDADANO SINPROC NO. 325901 DE 2023 SOLICITUD DE INFORMACIÓN SOBRE LA EJECUCIÓN DEL CONTRATO DEL FONDO DE DESARROLLO LOCAL DE CHAPINERO ¿¿¿ FDLCH NO. 167 DE 2019, OBRAS EN LA CARRERA 1 BIS DESDE LA CALLE 71 HASTA LA DIAGONAL 72- CIV 2001250. (POR FAVOR CITE ESTE NÚMERO PARA RESPONDER Y CONSULTAR"/>
    <s v="AGDL"/>
    <s v="SANDRA PAOLA SALAMANCA RIAÑO"/>
    <s v="DP Ente de Control - 5 días"/>
    <n v="5"/>
    <x v="26"/>
    <n v="-1"/>
    <x v="0"/>
    <d v="2023-02-01T00:00:00"/>
    <x v="1"/>
    <m/>
    <m/>
    <m/>
    <m/>
  </r>
  <r>
    <n v="47"/>
    <x v="46"/>
    <s v="2023-01-27 15:41:54"/>
    <s v="VEEDURIA DISTRITAL"/>
    <s v="SOLICITUD DE INFORMACIÓN PETICIÓN SDQS 1392662022 RADICADO VEEDURÍA DISTRITAL 20222200026382 EXPEDIENTE 2022500305100208E"/>
    <s v="AGPJ"/>
    <s v="MARICELA PALACIO RODRIGUEZ"/>
    <s v="Solicitud de información"/>
    <n v="10"/>
    <x v="30"/>
    <n v="8"/>
    <x v="1"/>
    <d v="2023-02-01T00:00:00"/>
    <x v="1"/>
    <m/>
    <m/>
    <m/>
    <m/>
  </r>
  <r>
    <n v="48"/>
    <x v="47"/>
    <s v="2023-01-27 16:10:35"/>
    <s v="CONCEJO DE BOGOTA"/>
    <s v="CONTRATACIÓN DE LAS ALCALDÍAS LOCALES"/>
    <s v="AGDL"/>
    <s v="NATHALY TORRES TORRES"/>
    <s v="DP Concejo - 10 días"/>
    <n v="10"/>
    <x v="30"/>
    <n v="8"/>
    <x v="1"/>
    <d v="2023-02-01T00:00:00"/>
    <x v="1"/>
    <m/>
    <m/>
    <m/>
    <m/>
  </r>
  <r>
    <n v="49"/>
    <x v="48"/>
    <s v="2023-01-30 13:22:53"/>
    <s v="CONTRALORIA DE BOGOTA"/>
    <s v="SOLICITUD INFORMACIÓN ESPACIOS DE PARTICIPACIÓN LOCAL"/>
    <s v="AGDL"/>
    <s v="FABIOLA VASQUEZ PEDRAZA"/>
    <s v="Solicitud de información"/>
    <n v="10"/>
    <x v="35"/>
    <n v="11"/>
    <x v="1"/>
    <d v="2023-02-01T00:00:00"/>
    <x v="1"/>
    <m/>
    <m/>
    <m/>
    <m/>
  </r>
  <r>
    <n v="50"/>
    <x v="49"/>
    <d v="2023-01-30T15:45:41"/>
    <s v="PROCURADURIA GENERAL DE LA NACION"/>
    <s v="REMISION POR COMPETENCIA E-2021-433484"/>
    <s v="AGDL"/>
    <s v="FABIOLA VASQUEZ PEDRAZA"/>
    <s v="DP Interés General"/>
    <n v="15"/>
    <x v="36"/>
    <n v="18"/>
    <x v="1"/>
    <d v="2023-02-01T00:00:00"/>
    <x v="0"/>
    <d v="2023-01-31T00:00:00"/>
    <n v="20235230033011"/>
    <s v="NO"/>
    <s v="EN FIRMAS"/>
  </r>
  <r>
    <n v="51"/>
    <x v="50"/>
    <d v="2023-01-31T11:29:58"/>
    <s v="JAL CHAPINERO"/>
    <s v="INVITACI¿¿N SESI¿¿N 8 DE FEBRERO DE 2023"/>
    <s v="AGDL"/>
    <s v="SANDRA PAOLA SALAMANCA RIAÑO"/>
    <s v="DP Ente de Control - 5 días"/>
    <n v="5"/>
    <x v="33"/>
    <n v="5"/>
    <x v="1"/>
    <d v="2023-02-01T00:00:00"/>
    <x v="1"/>
    <m/>
    <m/>
    <m/>
    <m/>
  </r>
  <r>
    <n v="52"/>
    <x v="51"/>
    <d v="2023-01-31T16:20:01"/>
    <s v="PROCURADURIA GENERAL DE LA NACION"/>
    <s v="RADICADO N°E -2022-590557"/>
    <s v="AGPJ"/>
    <s v="JOHN ALEXANDER CARRILLO PALLARES"/>
    <s v="DP Interés General"/>
    <n v="15"/>
    <x v="37"/>
    <n v="19"/>
    <x v="1"/>
    <d v="2023-02-01T00:00:00"/>
    <x v="1"/>
    <m/>
    <m/>
    <m/>
    <m/>
  </r>
  <r>
    <n v="53"/>
    <x v="52"/>
    <d v="2023-02-01T09:07:07"/>
    <s v="CONTRALORIA DE BOGOTA D.C"/>
    <s v="SOLICITUD INFORMACIÓN Y VISITA DE SEGUIMIENTO A CONTRATOS 200 Y 259 DE 2022 PROGRAMA LOCALIDES AL TABLERO/VAMOS A LA OBRA (RESOLUCIÓN 036 DE DICIEMBRE 23 DE 2022)"/>
    <s v="AGDL"/>
    <s v="FABIOLA VASQUEZ PEDRAZA"/>
    <s v="Solicitud de información"/>
    <n v="10"/>
    <x v="38"/>
    <n v="13"/>
    <x v="1"/>
    <d v="2023-02-01T00:00:00"/>
    <x v="1"/>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1">
  <r>
    <n v="1"/>
    <n v="20175210015892"/>
    <s v="2017-02-10 16:08:05"/>
    <s v="VEEDURIA CIUDADANA CHAPINERO"/>
    <s v="SOLICITUD VERIFICACION DE LICENCIA DE CONSTRUCCION Y SUSPENCION DE OBRA EN CALLE 82 N 14 A 07 - CRA 14A N 82-15"/>
    <s v="AGDL"/>
    <s v="MARJORY LORENA QUINONES MUNOZ"/>
    <s v="DP Concejo - 10 días"/>
    <n v="10"/>
    <d v="2017-02-24T00:00:00"/>
    <n v="-2222"/>
    <x v="0"/>
    <d v="2023-03-10T00:00:00"/>
    <s v="SI"/>
    <d v="2017-02-14T00:00:00"/>
    <s v=" 20175240058311     _x000a_ 20175250042281    _x000a_ 20175250042281          "/>
    <s v="SI"/>
    <x v="0"/>
  </r>
  <r>
    <n v="2"/>
    <n v="20195210009602"/>
    <s v="2019-01-30 11:18:57"/>
    <s v="CONCEJO DE BOGOTA"/>
    <s v="SOLICITUD DE CONTROL DE VIGILANCIA SOBRE QUEJA CIUDADANA"/>
    <s v="INSPECCIONES"/>
    <s v="MARJORY LORENA QUINONES MUNOZ"/>
    <s v="DP Interés General"/>
    <n v="15"/>
    <d v="2019-02-20T00:00:00"/>
    <n v="-1496"/>
    <x v="0"/>
    <d v="2023-02-02T00:00:00"/>
    <s v="SI"/>
    <d v="2020-04-06T00:00:00"/>
    <n v="20205240044291"/>
    <s v="SI"/>
    <x v="0"/>
  </r>
  <r>
    <n v="3"/>
    <n v="20195210093122"/>
    <s v="2019-06-19 12:40:45"/>
    <s v="CONCEJO DE BOGOTA"/>
    <s v="SOLICITUD DE REITERAR REQUERIMIENTO CIUDADANO PETICIONARIA MARIA FERNANDA GUERRERO"/>
    <s v="INSPECCIONES"/>
    <s v="MARJORY LORENA QUINONES MUNOZ"/>
    <s v="DP Interés Particular"/>
    <n v="15"/>
    <d v="2019-07-10T00:00:00"/>
    <n v="-1356"/>
    <x v="0"/>
    <d v="2023-02-02T00:00:00"/>
    <s v="SI"/>
    <d v="2019-02-02T00:00:00"/>
    <n v="20195240187771"/>
    <s v="SI"/>
    <x v="0"/>
  </r>
  <r>
    <n v="4"/>
    <n v="20205210001882"/>
    <s v="2020-01-09 15:30:53"/>
    <s v="CONTRALORIA DE BOGOTA"/>
    <s v="SOLICITUD DE INFORMACION"/>
    <s v="AGDL"/>
    <s v="MARIA JIMENEZ CARDONA DIAZ"/>
    <s v="Solicitud de información"/>
    <n v="10"/>
    <d v="2020-01-23T00:00:00"/>
    <n v="-1159"/>
    <x v="0"/>
    <d v="2023-02-02T00:00:00"/>
    <s v="SI"/>
    <d v="2020-01-14T00:00:00"/>
    <n v="20205220001771"/>
    <s v="SI"/>
    <x v="0"/>
  </r>
  <r>
    <n v="5"/>
    <n v="20205210028182"/>
    <s v="2020-03-11 13:35:22"/>
    <s v="CONTRALORIA LOCAL CHAPINERO  "/>
    <s v="SOLICITUD DE INFORMACION DE PROCESOS REGISTRADOS EN CUENTAS DE ORDEN A 31 DE DICIEMBRE. 2019"/>
    <s v="AGDL"/>
    <s v="MARIA JIMENEZ CARDONA DIAZ"/>
    <s v="Solicitud de información"/>
    <n v="10"/>
    <d v="2020-03-25T00:00:00"/>
    <n v="-1097"/>
    <x v="0"/>
    <d v="2023-03-17T00:00:00"/>
    <s v="SI"/>
    <d v="2020-06-11T00:00:00"/>
    <n v="20205220119311"/>
    <s v="NO"/>
    <x v="1"/>
  </r>
  <r>
    <n v="6"/>
    <n v="20205210029902"/>
    <s v="2020-03-16 12:56:36"/>
    <s v="JAL CHAPINERO"/>
    <s v="SOLICITUD DE INFORMACION CONTRATOS"/>
    <s v="AGDL"/>
    <s v="MARIA JIMENEZ CARDONA DIAZ"/>
    <s v="DP JAL - 5 días"/>
    <n v="5"/>
    <d v="2020-03-23T00:00:00"/>
    <n v="-1099"/>
    <x v="0"/>
    <d v="2023-03-17T00:00:00"/>
    <s v="SI"/>
    <s v="19/03/2020_x000a_11/06/2020"/>
    <s v="20205220037021_x000a_20205220119331"/>
    <s v="NO"/>
    <x v="1"/>
  </r>
  <r>
    <n v="7"/>
    <n v="20205210034122"/>
    <s v="2020-04-16 14:54:33"/>
    <s v="CONCEJO DE BOGOTA"/>
    <s v="CUMPLIENDO LOS REQUISITOS CONTEMPLADOS EN LA LEY 1755 DE 2015 Y EN CONCORDANCIA CON EL ARTÍCULO 52 DEL ACUERDO 741 DEL 2019 REGLAMENTO INTERNO CONCEJO DE BOGOTÁ, SÍRVASE A DAR ENTREGA E INFORMACIÓN RELACIONADA A LA CONTRATACIÓN DE LA ENTIDAD DURANTE LOS AÑOS 2018, 2019 Y 2020 EN ORDEN CRONOLÓGICO Y POR SECTORES, (COMPONENTE DE INVERSIÓN Y DE FUNCIONAMIENTO) LA INFORMACIÓN DEBERÁ SER ENTREGADA EN FORMATO DE EXCEL Y CON LOS SIGUIENTES CRITERIOS:"/>
    <s v="AGDL"/>
    <s v="MARIA JIMENEZ CARDONA DIAZ"/>
    <s v="DP Concejo - 10 días"/>
    <n v="10"/>
    <d v="2020-04-30T00:00:00"/>
    <n v="-1061"/>
    <x v="0"/>
    <d v="2023-03-17T00:00:00"/>
    <s v="SI"/>
    <d v="2020-04-29T00:00:00"/>
    <n v="20205220053791"/>
    <s v="NO"/>
    <x v="1"/>
  </r>
  <r>
    <n v="8"/>
    <n v="20215210026932"/>
    <s v="2021-04-09 15:46:32"/>
    <s v="CONTRALORIA DE BOGOTA"/>
    <s v="AUDITORIA DE REGULARIDAD 122 PAD 2021 FDLCH-SOLICITUD DE INFORMACIÓN CONTRATOS DE OBRA MALLA VIAL ¿¿¿ FACTOR DE CALIDAD"/>
    <s v="AGDL"/>
    <s v="MARIA JIMENEZ CARDONA DIAZ"/>
    <s v="DP Ente de Control - 5 días"/>
    <n v="5"/>
    <d v="2021-04-16T00:00:00"/>
    <n v="-710"/>
    <x v="0"/>
    <d v="2023-02-02T00:00:00"/>
    <s v="SI"/>
    <d v="2021-04-14T00:00:00"/>
    <n v="20215220212041"/>
    <s v="NO "/>
    <x v="1"/>
  </r>
  <r>
    <n v="9"/>
    <n v="20215210072062"/>
    <s v="2021-08-17 08:37:07"/>
    <s v="JAL CHAPINERO"/>
    <s v="PRESUNTA VIOLACIÓN DEL USO DEL SUELO CALLE 55 N 13-64/13--66/13-75"/>
    <s v="AGPJ"/>
    <s v="MARICELA PALACIO RODRIGUEZ"/>
    <s v="DP JAL - 5 días"/>
    <n v="5"/>
    <d v="2021-08-24T00:00:00"/>
    <n v="-580"/>
    <x v="0"/>
    <d v="2023-03-09T00:00:00"/>
    <s v="NO"/>
    <d v="2023-03-02T00:00:00"/>
    <s v="COMENTARIO: SE REALIZO OPERATIVO DE VERIFICACION EL 13 DE AGOSTO DE 2021 Y SE VERIFICÓ EL USO DEL SUELO, ASI MISMO SE ASISTIÓ A UNA SESION EN LA JAL DONDE SE EXPUSO LO ENCONTRADO EN LOS ESTABLECIMIENTOS. SE HACE PRESENTACION Y ESAS ES LA QUE SE ENTREGA."/>
    <m/>
    <x v="2"/>
  </r>
  <r>
    <n v="10"/>
    <n v="20225210078552"/>
    <s v="2022-07-14 10:48:21"/>
    <s v="VEEDURIA DISTRITAL"/>
    <s v="SOLICITUD DE INFORMACIÓN SDQS 1707782022 RADICADO VEEDURÍA DISTRITAL 20222200032322 EXP. 2022500305100261E"/>
    <s v="AGPJ"/>
    <s v="JUAN LIDER TORRES ERAZO"/>
    <s v="Solicitud de información"/>
    <n v="10"/>
    <d v="2022-07-28T00:00:00"/>
    <n v="-242"/>
    <x v="0"/>
    <d v="2023-03-17T00:00:00"/>
    <s v="NO"/>
    <m/>
    <m/>
    <m/>
    <x v="3"/>
  </r>
  <r>
    <n v="11"/>
    <n v="20225210112362"/>
    <s v="2022-10-03 12:42:15"/>
    <s v="CONCEJO DE BOGOTA"/>
    <s v="SOLICITUD DE INFORMACIÓN"/>
    <s v="AGDL"/>
    <s v="NATHALY TORRES TORRES"/>
    <s v="DP Concejo - 10 días"/>
    <n v="10"/>
    <d v="2022-10-18T00:00:00"/>
    <n v="-160"/>
    <x v="0"/>
    <d v="2023-03-17T00:00:00"/>
    <s v="SI"/>
    <s v="24/11/2022_x000a_26/01/2023"/>
    <s v="20225220801401_x000a_20235220027041"/>
    <s v="NO"/>
    <x v="1"/>
  </r>
  <r>
    <n v="12"/>
    <n v="20225210118822"/>
    <s v="2022-10-18 09:28:52"/>
    <s v="VEEDURIA DISTRITAL"/>
    <s v="SOLICITUD DE INFORMACIÓN SDQS 2155242021 RADICADO VEEDURÍA DISTRITAL 20212200063402 EXP. 2021500305100524E"/>
    <s v="AGPJ"/>
    <s v="MARICELA PALACIO RODRIGUEZ"/>
    <s v="Solicitud de información"/>
    <n v="10"/>
    <d v="2022-11-01T00:00:00"/>
    <n v="-146"/>
    <x v="0"/>
    <d v="2023-03-17T00:00:00"/>
    <s v="NO"/>
    <m/>
    <s v="TIENE TRAMITE CERRADO EN ORFEO CON LA SIGUIENTE ANOTACION &quot;TRAMITADO CON LA RESPUESTA CORRESPONDIENTE PENDIENTE ACUSE&quot; SIN EMBARGO NO HAY RADICADO DE RESPUESTA,"/>
    <m/>
    <x v="3"/>
  </r>
  <r>
    <n v="13"/>
    <n v="20225210118892"/>
    <s v="2022-10-18 12:02:23"/>
    <s v="PROCURADURIA GENERAL DE LA NACION"/>
    <s v="TRASLADO DE PETICION E-2022-357556"/>
    <s v="AGDL"/>
    <s v="NATHALY TORRES TORRES"/>
    <s v="DP Interés General"/>
    <n v="15"/>
    <d v="2022-11-09T00:00:00"/>
    <n v="-138"/>
    <x v="0"/>
    <d v="2023-03-17T00:00:00"/>
    <s v="NO"/>
    <m/>
    <m/>
    <m/>
    <x v="3"/>
  </r>
  <r>
    <n v="14"/>
    <n v="20225210131742"/>
    <s v="2022-11-21 07:31:49"/>
    <s v="CONTRALORIA  GENERAL"/>
    <s v="ACCIONES EMERGENCIA INVERNAL UPZ 89 ¿¿¿ CONTROL SOCIAL NOVIEMBRE DE 2022"/>
    <s v="AGDL"/>
    <s v="NATHALY TORRES TORRES"/>
    <s v="DP Ente de Control - 10 días"/>
    <n v="10"/>
    <d v="2022-12-05T00:00:00"/>
    <n v="-112"/>
    <x v="0"/>
    <d v="2023-03-17T00:00:00"/>
    <s v="NO"/>
    <m/>
    <m/>
    <m/>
    <x v="3"/>
  </r>
  <r>
    <n v="15"/>
    <n v="20225210134752"/>
    <s v="2022-11-28 14:42:20"/>
    <s v="CONTRALORIA DE BOGOTA"/>
    <s v="PRESUNTA PERTURBACION A PROPIEDAD AJENA"/>
    <s v="AGPJ"/>
    <s v="RUTH GONZALEZ ROJAS"/>
    <s v="Solicitud de información"/>
    <n v="10"/>
    <d v="2022-12-13T00:00:00"/>
    <n v="-104"/>
    <x v="0"/>
    <d v="2023-03-17T00:00:00"/>
    <s v="NO"/>
    <m/>
    <m/>
    <m/>
    <x v="3"/>
  </r>
  <r>
    <n v="16"/>
    <n v="20225210135402"/>
    <s v="2022-11-29 11:38:36"/>
    <s v="PROCURADURIA GENERAL DE LA NACION"/>
    <s v="REMISIÓN POR COMPETENCIA E-2022-482213 (6) FOLIOS"/>
    <s v="AGDL"/>
    <s v="NATHALY TORRES TORRES"/>
    <s v="DP Ente de Control - 10 días"/>
    <n v="10"/>
    <d v="2022-12-14T00:00:00"/>
    <n v="-103"/>
    <x v="0"/>
    <d v="2023-03-17T00:00:00"/>
    <s v="NO"/>
    <m/>
    <m/>
    <m/>
    <x v="3"/>
  </r>
  <r>
    <n v="17"/>
    <n v="20225210138672"/>
    <s v="2022-12-05 15:08:12"/>
    <s v="JAL CHAPINERO"/>
    <s v="SOLICITUD DE OPETRIVOS DE TRANSITO Y CONVIVENCIA EN LA CALLE 85"/>
    <s v="AGPJ"/>
    <s v="JEFERSON ALEJANDRO GOMEZ SANTAFE"/>
    <s v="DP JAL - 5 días"/>
    <n v="5"/>
    <d v="2022-12-13T00:00:00"/>
    <n v="-104"/>
    <x v="0"/>
    <d v="2023-03-17T00:00:00"/>
    <s v="NO"/>
    <m/>
    <s v="TIENE TRAMITE CERRADO EN ORFEO PERO NO TIENE RADICADO DE RESPUESTA"/>
    <m/>
    <x v="3"/>
  </r>
  <r>
    <n v="18"/>
    <n v="20224214042182"/>
    <s v="2022-12-21 09:49:17"/>
    <s v="PROCURADURIA GENERAL DE LA NACION"/>
    <s v="REMISION TRASLADO PETICIÓN E-2022-640508"/>
    <s v="AGPJ"/>
    <s v="KATHERINE RODRIGUEZ QUINTERO"/>
    <s v="DP Ente de Control - 10 días"/>
    <n v="10"/>
    <d v="2023-01-04T00:00:00"/>
    <n v="-82"/>
    <x v="0"/>
    <d v="2023-03-09T00:00:00"/>
    <s v="SI"/>
    <d v="2023-03-02T00:00:00"/>
    <n v="20235230077221"/>
    <s v="SI"/>
    <x v="2"/>
  </r>
  <r>
    <n v="19"/>
    <n v="20225210146112"/>
    <s v="2022-12-22 14:08:35"/>
    <s v="CONCEJO DE BOGOTA"/>
    <s v="CUMPLIMIENTO DE COMPROMISOS, REUNIÓN DEL 29 DE SEPTIEMBRE DE 2022, PARQUE EL NOGAL."/>
    <s v="AGDL"/>
    <s v="NATHALY TORRES TORRES"/>
    <s v="DP Concejo - 10 días"/>
    <n v="10"/>
    <d v="2023-01-05T00:00:00"/>
    <n v="-81"/>
    <x v="0"/>
    <d v="2023-03-01T00:00:00"/>
    <s v="SI"/>
    <d v="2023-02-03T00:00:00"/>
    <n v="20235220038391"/>
    <s v="SI"/>
    <x v="2"/>
  </r>
  <r>
    <n v="20"/>
    <n v="20225210147192"/>
    <s v="2022-12-27 12:11:02"/>
    <s v="CONTRALORIA DE BOGOTA"/>
    <s v="SOLICITUD DE INFORME Y DOCUMENTOS PROCESO DE RESPONSABILIDAD FISCAL N"/>
    <s v="AGDL"/>
    <s v="MARIA JIMENEZ CARDONA DIAZ"/>
    <s v="Solicitud de información"/>
    <n v="10"/>
    <d v="2023-01-11T00:00:00"/>
    <n v="-75"/>
    <x v="0"/>
    <d v="2023-03-10T00:00:00"/>
    <s v="SI"/>
    <d v="2023-01-19T00:00:00"/>
    <n v="20235220018621"/>
    <s v="SI"/>
    <x v="2"/>
  </r>
  <r>
    <n v="21"/>
    <n v="20225210147682"/>
    <s v="2022-12-28 10:11:32"/>
    <s v="VEEDURIA DISTRITAL"/>
    <s v="SOLICITUD DE INFORMACIÓN SDQS 2729632020 RADICADO VEEDURÍA DISTRITAL 20202200091022 EXPEDIENTE 2020500305100942E"/>
    <s v="AGPJ"/>
    <s v="SALOMON RODRIGUEZ LAGUNA"/>
    <s v="Solicitud de información"/>
    <n v="10"/>
    <d v="2023-01-12T00:00:00"/>
    <n v="-74"/>
    <x v="0"/>
    <d v="2023-03-01T00:00:00"/>
    <s v="SI"/>
    <d v="2022-12-28T00:00:00"/>
    <n v="20235230049741"/>
    <s v="SI"/>
    <x v="2"/>
  </r>
  <r>
    <n v="22"/>
    <n v="20235210000502"/>
    <s v="2023-01-04 09:22:44"/>
    <s v="PERSONERIA LOCAL DE CHAPINERO"/>
    <s v="SOLICITUD DE RESPUESTA A RADICADO 321046-2023. INTERVENCION ESPACIO PUBLICO CLL66 ENTRE CARRERA 6A Y 7A"/>
    <s v="AGPJ"/>
    <s v="ANGELA MARIA SAMUDIO LOPEZ"/>
    <s v="DP Interés Particular"/>
    <n v="15"/>
    <d v="2023-01-26T00:00:00"/>
    <n v="-60"/>
    <x v="0"/>
    <d v="2023-03-01T00:00:00"/>
    <s v="SI"/>
    <d v="2023-02-03T00:00:00"/>
    <s v="20235230039211          20235230070851          20235230039151          20235230039231          20235230039291         "/>
    <s v="SI"/>
    <x v="2"/>
  </r>
  <r>
    <n v="23"/>
    <n v="20235210000592"/>
    <s v="2023-01-04 13:31:31"/>
    <s v="CONTRALORIA DE BOGOTA"/>
    <s v="SOLICITUD PARA DAR RESPUESTA A ¿¿¿DERECHO DE PETICIÓN ATENCIÓN A NIÑEZ INDÍGENA DE BOGOTÁ EN EL PARQUE NACIONAL¿¿¿"/>
    <s v="AGDL"/>
    <s v="MARIA CAMILA FARFAN LEYVA"/>
    <s v="DP Ente de Control - 3 días"/>
    <n v="3"/>
    <d v="2023-01-10T00:00:00"/>
    <n v="-76"/>
    <x v="0"/>
    <d v="2023-01-31T00:00:00"/>
    <s v="SI"/>
    <d v="2023-01-12T00:00:00"/>
    <n v="20235220011551"/>
    <s v="SI"/>
    <x v="2"/>
  </r>
  <r>
    <n v="24"/>
    <n v="20235210001852"/>
    <s v="2023-01-10 10:17:00"/>
    <s v="VEEDURIA DISTRITAL"/>
    <s v="SOLICITUD DE INFORMACIÓN PETICIÓN SDQS 1639382020 RADICADO VEEDURÍA DISTRITAL 20202200058572 EXPEDIENTE 2020500305100524E"/>
    <s v="AGPJ"/>
    <s v="ANDRES FELIPE RAMOS ARENAS"/>
    <s v="Solicitud de información"/>
    <n v="10"/>
    <d v="2023-01-24T00:00:00"/>
    <n v="-62"/>
    <x v="0"/>
    <d v="2023-03-10T00:00:00"/>
    <s v="SI"/>
    <d v="2023-01-10T00:00:00"/>
    <s v="_x0009_20235230032911 "/>
    <s v="SI"/>
    <x v="2"/>
  </r>
  <r>
    <n v="25"/>
    <n v="20235210003232"/>
    <s v="2023-01-13 08:17:47"/>
    <s v="VEEDURIA NACIONAL DE LA PARTICIPACION DE ACCION COMUNAL VENA"/>
    <s v="DERECHO DE PETICIÓN - ACLARACIÓN UNOS HECHOS, VALIOSA INTERVENCIÓN, TRASLADO POR COMPETENCIA"/>
    <s v="AGDL"/>
    <s v="NATHALY TORRES TORRES"/>
    <s v="Solicitud de información"/>
    <n v="10"/>
    <d v="2023-01-27T00:00:00"/>
    <n v="-59"/>
    <x v="0"/>
    <d v="2023-03-17T00:00:00"/>
    <s v="SI"/>
    <d v="2023-01-30T00:00:00"/>
    <n v="20235220031901"/>
    <s v="SI"/>
    <x v="2"/>
  </r>
  <r>
    <n v="26"/>
    <n v="20235210005772"/>
    <s v="2023-01-17 10:41:15"/>
    <s v="VEEDURIA DISTRITAL"/>
    <s v="SOLICITUD DE INFORMACIÓN SDQS 1948792021 RADICADO VEEDURÍA DISTRITAL 20212200056852 EXPEDIENTE 2021500305100453E-PETICIÓN CIUDADANA EN LA QUE OSCAR JAVIER MARTINEZ CORREA, SOLICITABA VIGILANCIA Y ACOMPAÑAMIENTO AL TRÁMITE DE LA QUERELLA POLICIVA 2021523490103391E"/>
    <s v="INSPECCIONES"/>
    <s v="RICARDO APONTE BERNAL"/>
    <s v="Solicitud de información"/>
    <n v="10"/>
    <d v="2023-01-31T00:00:00"/>
    <n v="-55"/>
    <x v="0"/>
    <d v="2023-03-17T00:00:00"/>
    <s v="SI"/>
    <d v="2023-02-13T00:00:00"/>
    <n v="20235240047811"/>
    <s v="SI"/>
    <x v="2"/>
  </r>
  <r>
    <n v="27"/>
    <n v="20235210006102"/>
    <s v="2023-01-18 09:10:20"/>
    <s v="PERSONERIA LOCAL DE CHAPINERO"/>
    <s v="SOLICITUD DE RESPUESTA A RADICADO 321046-2023."/>
    <s v="AGPJ"/>
    <s v="ANGELA MARIA SAMUDIO LOPEZ"/>
    <s v="Solicitud de información"/>
    <n v="10"/>
    <d v="2023-02-01T00:00:00"/>
    <n v="-54"/>
    <x v="0"/>
    <d v="2023-03-01T00:00:00"/>
    <s v="SI"/>
    <d v="2023-02-03T00:00:00"/>
    <n v="20235230039291"/>
    <s v="SI"/>
    <x v="2"/>
  </r>
  <r>
    <n v="28"/>
    <n v="20235210006262"/>
    <s v="2023-01-18 14:43:36"/>
    <s v="CONCEJO DE BOGOTA"/>
    <s v="REMISIÓN: PROPOSICIÓN NO. 008 DE 2023 URGENTE"/>
    <s v="AGDL"/>
    <s v="NATHALY TORRES TORRES"/>
    <s v="Solicitud de información"/>
    <n v="10"/>
    <d v="2023-02-01T00:00:00"/>
    <n v="-54"/>
    <x v="0"/>
    <d v="2023-03-01T00:00:00"/>
    <s v="SI"/>
    <d v="2023-01-24T00:00:00"/>
    <n v="20235230001993"/>
    <s v="SI"/>
    <x v="2"/>
  </r>
  <r>
    <n v="29"/>
    <n v="20235210006382"/>
    <s v="2023-01-19 08:15:17"/>
    <s v="PERSONERIA LOCAL DE CHAPINERO"/>
    <s v="REMOCIÓN EN MASA"/>
    <s v="AGDL"/>
    <s v="PAULA TATIANA MORA MENA"/>
    <s v="DP Interés Particular"/>
    <n v="15"/>
    <d v="2023-02-09T00:00:00"/>
    <n v="-46"/>
    <x v="0"/>
    <d v="2023-03-09T00:00:00"/>
    <s v="NO"/>
    <m/>
    <s v="TIENE TRAMITE CERRADO CON LA SIGUIENTE ANOTACIÓN &quot;BUENAS TARDES, SE ESTA HACIENDO SEGUIMIENTO A LA SITUACIÓN CON MESAS DE TRABAJO Y SEGUIMIENTO DE CLGRCC. GRACIAS&quot;"/>
    <m/>
    <x v="2"/>
  </r>
  <r>
    <n v="30"/>
    <n v="20235210006542"/>
    <s v="2023-01-19 15:00:53"/>
    <s v="CONTRALORIA DE BOGOTA"/>
    <s v="SOLICITUD INFORMACIÓN SOBRE PLANES, PROGRAMAS Y PROYECTOS DE INVERSIÓN VIGENCIA 2021-2024"/>
    <s v="AGDL"/>
    <s v="JUAN FRANCISCO ALFONSO PLATA VARGAS"/>
    <s v="Solicitud de información"/>
    <n v="10"/>
    <d v="2023-02-02T00:00:00"/>
    <n v="-53"/>
    <x v="0"/>
    <d v="2023-03-17T00:00:00"/>
    <s v="SI"/>
    <d v="2023-01-19T00:00:00"/>
    <n v="20235230023881"/>
    <s v="SI"/>
    <x v="2"/>
  </r>
  <r>
    <n v="31"/>
    <n v="20235210006572"/>
    <s v="2023-01-19 16:17:32"/>
    <s v="PERSONERIA LOCAL DE CHAPINERO"/>
    <s v="INFORMACION DE CONTRATOS AÑOS 2021 Y 2022"/>
    <s v="AGDL"/>
    <s v="MARIA JIMENEZ CARDONA DIAZ"/>
    <s v="Solicitud de información"/>
    <n v="10"/>
    <d v="2023-02-02T00:00:00"/>
    <n v="-53"/>
    <x v="0"/>
    <d v="2023-03-27T00:00:00"/>
    <s v="SI"/>
    <d v="2023-01-24T00:00:00"/>
    <n v="20235220024101"/>
    <s v="SI"/>
    <x v="0"/>
  </r>
  <r>
    <n v="32"/>
    <n v="20235210006672"/>
    <s v="2023-01-20 08:41:43"/>
    <s v="PERSONERIA LOCAL DE CHAPINERO"/>
    <s v="SOLICITUD DE INFORMACION"/>
    <s v="AGDL"/>
    <s v="DIEGO ALEJANDRO FERNANDEZ CORTES"/>
    <s v="Solicitud de información"/>
    <n v="10"/>
    <d v="2023-02-03T00:00:00"/>
    <n v="-52"/>
    <x v="0"/>
    <d v="2023-03-01T00:00:00"/>
    <s v="SI"/>
    <d v="2023-01-24T00:00:00"/>
    <n v="20235230025671"/>
    <s v="SI"/>
    <x v="2"/>
  </r>
  <r>
    <n v="33"/>
    <n v="20235210007072"/>
    <s v="2023-01-20 17:01:52"/>
    <s v="PERSONERIA LOCAL DE CHAPINERO"/>
    <s v="REQUERIMIENTO URGENTE CANAL CATALUÑA"/>
    <s v="AGDL"/>
    <s v="PAULA TATIANA MORA MENA"/>
    <s v="DP Interés General"/>
    <n v="15"/>
    <d v="2023-02-10T00:00:00"/>
    <n v="-45"/>
    <x v="0"/>
    <d v="2023-03-09T00:00:00"/>
    <s v="NO"/>
    <m/>
    <s v="TIENE TRAMITE CERRADO CON LA SIGUIENTE ANOTACIÓN &quot;BUENAS TARDES, SE HACE SEGUIMIENTO A TRAVES DE LAS MESAS DE TRABAJO CON LA COMUNIDAD Y ENTES EN EL LUGAR :) . GRACIAS&quot;"/>
    <m/>
    <x v="2"/>
  </r>
  <r>
    <n v="34"/>
    <n v="20235210007182"/>
    <s v="2023-01-23 09:22:25"/>
    <s v="CONTRALORIA DE BOGOTA"/>
    <s v="ALCANCE A SOLICITUD INFORMACIÓN AUDITORIA REGULARIDAD PAD 2023 - RADICACIÓN 20235220018931- #: 2-2023-00855 FECHA: 2023-01-16"/>
    <s v="AGDL"/>
    <s v="MARIA JIMENEZ CARDONA DIAZ"/>
    <s v="DP Ente de Control - 1 día"/>
    <n v="1"/>
    <d v="2023-01-24T00:00:00"/>
    <n v="-62"/>
    <x v="0"/>
    <d v="2023-03-27T00:00:00"/>
    <s v="SI"/>
    <d v="2023-01-19T00:00:00"/>
    <s v="Se asocia respuesta al rad 20235220018931"/>
    <s v="SI"/>
    <x v="0"/>
  </r>
  <r>
    <n v="35"/>
    <n v="20235210007302"/>
    <s v="2023-01-23 13:06:15"/>
    <s v="CONTRALORIA DE BOGOTA"/>
    <s v="ALCANCE A SOLICITUD INFORMACIÓN AUDITORIA REGULARIDAD PAD 2023 - RADICACIÓN 20235220018931- #: 2-2023-00855 FECHA: 2023-01-16 Y : 2-2023- 01276 -20235210007182 23-01-23"/>
    <s v="AGDL"/>
    <s v="MARIA JIMENEZ CARDONA DIAZ"/>
    <s v="Solicitud de información"/>
    <n v="10"/>
    <d v="2023-02-06T00:00:00"/>
    <n v="-49"/>
    <x v="0"/>
    <d v="2023-03-27T00:00:00"/>
    <s v="SI"/>
    <d v="2023-01-23T00:00:00"/>
    <n v="20235220024171"/>
    <s v="NO"/>
    <x v="1"/>
  </r>
  <r>
    <n v="36"/>
    <n v="20235210007412"/>
    <s v="2023-01-23 18:08:00"/>
    <s v="CONCEJO DE BOGOTA"/>
    <s v="SOLICITUD DE INFORMACIÓN"/>
    <s v="AGPJ"/>
    <s v="ALFREDO ENRIQUE CACERES MENDOZA"/>
    <s v="DP Concejo - 5 días"/>
    <n v="5"/>
    <d v="2023-01-30T00:00:00"/>
    <n v="-56"/>
    <x v="0"/>
    <d v="2023-03-17T00:00:00"/>
    <s v="SI"/>
    <d v="2023-02-06T00:00:00"/>
    <n v="20235220040681"/>
    <s v="SI"/>
    <x v="0"/>
  </r>
  <r>
    <n v="37"/>
    <n v="20235210007432"/>
    <s v="2023-01-23 18:18:07"/>
    <s v="CONCEJO DE BOGOTA"/>
    <s v="DERECHO DE PETICIÓN FORMULADO CON FUNDAMENTO EN EL ARTÍCULO 23 DE LA C.P.C"/>
    <s v="AGPJ"/>
    <s v="ALFREDO ENRIQUE CACERES MENDOZA"/>
    <s v="DP Ente de Control - 5 días"/>
    <n v="5"/>
    <d v="2023-01-30T00:00:00"/>
    <n v="-56"/>
    <x v="0"/>
    <d v="2023-03-27T00:00:00"/>
    <s v="SI"/>
    <d v="2023-02-07T00:00:00"/>
    <n v="20235220041671"/>
    <s v="SI"/>
    <x v="0"/>
  </r>
  <r>
    <n v="38"/>
    <n v="20235210007662"/>
    <s v="2023-01-24 09:51:39"/>
    <s v="JAL CHAPINERO"/>
    <s v="SOLICITUD SOBRE EL ARREGLO MAL HECHO DE LA CALLE 68 CON CARRERA 1."/>
    <s v="AGDL"/>
    <s v="SANDRA PAOLA SALAMANCA RIAÑO"/>
    <s v="DP JAL - 5 días"/>
    <n v="5"/>
    <d v="2023-01-31T00:00:00"/>
    <n v="-55"/>
    <x v="0"/>
    <d v="2023-03-17T00:00:00"/>
    <s v="SI"/>
    <d v="2023-01-30T00:00:00"/>
    <n v="20235220037771"/>
    <s v="SI"/>
    <x v="2"/>
  </r>
  <r>
    <n v="39"/>
    <n v="20235210007842"/>
    <s v="2023-01-24 11:49:10"/>
    <s v="PERSONERIA LOCAL DE CHAPINERO"/>
    <s v="REQUERIMIENTO CIUDADANO SINPROC NO. 3418072 (POR FAVOR CITE ESTE NÚMERO PARA RESPONDER Y CONSULTAR"/>
    <s v="AGPJ"/>
    <s v="ANGELA MARIA SAMUDIO LOPEZ"/>
    <s v="DP Concejo - 5 días"/>
    <n v="5"/>
    <d v="2023-01-31T00:00:00"/>
    <n v="-55"/>
    <x v="0"/>
    <d v="2023-03-17T00:00:00"/>
    <s v="SI"/>
    <d v="2023-01-30T00:00:00"/>
    <n v="20235230031191"/>
    <s v="SI"/>
    <x v="2"/>
  </r>
  <r>
    <n v="40"/>
    <n v="20235210007882"/>
    <s v="2023-01-24 12:12:54"/>
    <s v="PERSONERIA LOCAL DE CHAPINERO"/>
    <s v="CONTRATOS PRESUPUESTOS PARTICIPATIVOS"/>
    <s v="AGDL"/>
    <s v="FEDERICO SANTIAGO BALLESTEROS"/>
    <s v="Solicitud de información"/>
    <n v="10"/>
    <d v="2023-02-07T00:00:00"/>
    <n v="-48"/>
    <x v="0"/>
    <d v="2023-03-17T00:00:00"/>
    <s v="SI"/>
    <d v="2023-01-24T00:00:00"/>
    <n v="20235220027771"/>
    <s v="SI"/>
    <x v="2"/>
  </r>
  <r>
    <n v="41"/>
    <n v="20235210008572"/>
    <s v="2023-01-25 12:24:18"/>
    <s v="PERSONERIA DE BOGOTA"/>
    <s v="DELEGADA PARA LA POTESTAD DICIPLINARIA I AUTO 001 DEL 10 DE ENERO DE 2023"/>
    <s v="AGDL"/>
    <s v="FABIAN ANDRES CARDONA MARTINEZ"/>
    <s v="Solicitud de información"/>
    <n v="10"/>
    <d v="2023-02-08T00:00:00"/>
    <n v="-47"/>
    <x v="0"/>
    <d v="2023-02-01T00:00:00"/>
    <s v="SI"/>
    <d v="2023-02-02T00:00:00"/>
    <n v="20235220037781"/>
    <s v="SI"/>
    <x v="2"/>
  </r>
  <r>
    <n v="42"/>
    <n v="20235210008902"/>
    <s v="2023-01-25 16:15:39"/>
    <s v="PERSONERIA LOCAL DE CHAPINERO"/>
    <s v="REQUERIMIENTO CIUDADANO SINPROC NO. 325901 DE 2023 SOLICITUD DE INFORMACIÓN SOBRE LA EJECUCIÓN DEL CONTRATO DEL FONDO DE DESARROLLO LOCAL DE CHAPINERO ¿¿¿ FDLCH NO. 167 DE 2019, OBRAS EN LA CARRERA 1 BIS DESDE LA CALLE 71 HASTA LA DIAGONAL 72- CIV 2001250. (POR FAVOR CITE ESTE NÚMERO PARA RESPONDER Y CONSULTAR"/>
    <s v="AGDL"/>
    <s v="SANDRA PAOLA SALAMANCA RIAÑO"/>
    <s v="DP Ente de Control - 5 días"/>
    <n v="5"/>
    <d v="2023-02-01T00:00:00"/>
    <n v="-54"/>
    <x v="0"/>
    <d v="2023-02-01T00:00:00"/>
    <s v="SI"/>
    <d v="2023-02-24T00:00:00"/>
    <n v="20235220069691"/>
    <s v="SI"/>
    <x v="2"/>
  </r>
  <r>
    <n v="43"/>
    <n v="20235210009652"/>
    <s v="2023-01-27 15:41:54"/>
    <s v="VEEDURIA DISTRITAL"/>
    <s v="SOLICITUD DE INFORMACIÓN PETICIÓN SDQS 1392662022 RADICADO VEEDURÍA DISTRITAL 20222200026382 EXPEDIENTE 2022500305100208E"/>
    <s v="AGPJ"/>
    <s v="MARICELA PALACIO RODRIGUEZ"/>
    <s v="Solicitud de información"/>
    <n v="10"/>
    <d v="2023-02-10T00:00:00"/>
    <n v="-45"/>
    <x v="0"/>
    <d v="2023-02-01T00:00:00"/>
    <s v="SI"/>
    <d v="2023-02-10T00:00:00"/>
    <n v="20235230046471"/>
    <s v="SI"/>
    <x v="2"/>
  </r>
  <r>
    <n v="44"/>
    <n v="20235210009702"/>
    <s v="2023-01-27 16:10:35"/>
    <s v="CONCEJO DE BOGOTA"/>
    <s v="CONTRATACIÓN DE LAS ALCALDÍAS LOCALES"/>
    <s v="AGDL"/>
    <s v="NATHALY TORRES TORRES"/>
    <s v="DP Concejo - 10 días"/>
    <n v="10"/>
    <d v="2023-02-10T00:00:00"/>
    <n v="-45"/>
    <x v="0"/>
    <d v="2023-03-09T00:00:00"/>
    <s v="SI"/>
    <d v="2023-01-30T00:00:00"/>
    <n v="20235220000583"/>
    <s v="SE DI RESPUESTA CON RADICADO ASOCIADO EN MEMO"/>
    <x v="2"/>
  </r>
  <r>
    <n v="45"/>
    <n v="20235210009862"/>
    <s v="2023-01-30 13:22:53"/>
    <s v="CONTRALORIA DE BOGOTA"/>
    <s v="SOLICITUD INFORMACIÓN ESPACIOS DE PARTICIPACIÓN LOCAL"/>
    <s v="AGDL"/>
    <s v="FABIOLA VASQUEZ PEDRAZA"/>
    <s v="Solicitud de información"/>
    <n v="10"/>
    <d v="2023-02-13T00:00:00"/>
    <n v="-42"/>
    <x v="0"/>
    <d v="2023-02-01T00:00:00"/>
    <s v="SI"/>
    <d v="2023-02-06T00:00:00"/>
    <n v="20235220039841"/>
    <s v="SI"/>
    <x v="2"/>
  </r>
  <r>
    <n v="46"/>
    <n v="20235210009982"/>
    <d v="2023-01-30T15:45:41"/>
    <s v="PROCURADURIA GENERAL DE LA NACION"/>
    <s v="REMISION POR COMPETENCIA E-2021-433484"/>
    <s v="AGDL"/>
    <s v="FABIOLA VASQUEZ PEDRAZA"/>
    <s v="DP Interés General"/>
    <n v="15"/>
    <d v="2023-02-20T00:00:00"/>
    <n v="-35"/>
    <x v="0"/>
    <d v="2023-03-17T00:00:00"/>
    <s v="SI"/>
    <d v="2023-01-31T00:00:00"/>
    <n v="20235230033011"/>
    <s v="SI"/>
    <x v="2"/>
  </r>
  <r>
    <n v="47"/>
    <n v="20235210010462"/>
    <d v="2023-01-31T11:29:58"/>
    <s v="JAL CHAPINERO"/>
    <s v="INVITACI¿¿N SESI¿¿N 8 DE FEBRERO DE 2023"/>
    <s v="AGDL"/>
    <s v="SANDRA PAOLA SALAMANCA RIAÑO"/>
    <s v="DP Ente de Control - 5 días"/>
    <n v="5"/>
    <d v="2023-02-07T00:00:00"/>
    <n v="-48"/>
    <x v="0"/>
    <d v="2023-02-01T00:00:00"/>
    <s v="SI"/>
    <d v="2023-02-07T00:00:00"/>
    <n v="20235220040971"/>
    <s v="SI"/>
    <x v="2"/>
  </r>
  <r>
    <n v="48"/>
    <n v="20235210010592"/>
    <d v="2023-01-31T16:20:01"/>
    <s v="PROCURADURIA GENERAL DE LA NACION"/>
    <s v="RADICADO N°E -2022-590557"/>
    <s v="AGPJ"/>
    <s v="JOHN ALEXANDER CARRILLO PALLARES"/>
    <s v="DP Interés General"/>
    <n v="15"/>
    <d v="2023-02-21T00:00:00"/>
    <n v="-34"/>
    <x v="0"/>
    <d v="2023-02-01T00:00:00"/>
    <s v="SI"/>
    <d v="2023-02-06T00:00:00"/>
    <n v="20235230039771"/>
    <s v="SI"/>
    <x v="2"/>
  </r>
  <r>
    <n v="49"/>
    <n v="20235210010712"/>
    <d v="2023-02-01T09:07:07"/>
    <s v="CONTRALORIA DE BOGOTA"/>
    <s v="SOLICITUD INFORMACIÓN Y VISITA DE SEGUIMIENTO A CONTRATOS 200 Y 259 DE 2022 PROGRAMA LOCALIDES AL TABLERO/VAMOS A LA OBRA (RESOLUCIÓN 036 DE DICIEMBRE 23 DE 2022)"/>
    <s v="AGDL"/>
    <s v="FABIOLA VASQUEZ PEDRAZA"/>
    <s v="Solicitud de información"/>
    <n v="10"/>
    <d v="2023-02-15T00:00:00"/>
    <n v="-40"/>
    <x v="0"/>
    <d v="2023-03-01T00:00:00"/>
    <s v="SI"/>
    <d v="2023-02-10T00:00:00"/>
    <n v="20235220047321"/>
    <s v="SI"/>
    <x v="2"/>
  </r>
  <r>
    <n v="50"/>
    <n v="20235210012652"/>
    <d v="2023-02-02T16:01:47"/>
    <s v="CONTRALORIA DE BOGOTA"/>
    <s v="SOLICITUD DE CONTRATOS"/>
    <s v="AGDL"/>
    <s v="MARIA JIMENEZ CARDONA DIAZ"/>
    <s v="Solicitud de información"/>
    <n v="10"/>
    <d v="2023-02-16T00:00:00"/>
    <n v="-39"/>
    <x v="0"/>
    <d v="2023-03-27T00:00:00"/>
    <s v="SI"/>
    <d v="2023-02-07T00:00:00"/>
    <n v="20235220041071"/>
    <s v="SI"/>
    <x v="0"/>
  </r>
  <r>
    <n v="51"/>
    <n v="20235210012662"/>
    <d v="2023-02-02T16:03:42"/>
    <s v="CONTRALORIA DE BOGOTA"/>
    <s v="SOLICITUD DE INFORMACIÓN PRESUPUESTO"/>
    <s v="AGDL"/>
    <s v="NIDIA ASENET GONZALEZ TORRES"/>
    <s v="Solicitud de información"/>
    <n v="10"/>
    <d v="2023-02-16T00:00:00"/>
    <n v="-39"/>
    <x v="0"/>
    <d v="2023-03-01T00:00:00"/>
    <s v="SI"/>
    <d v="2023-02-03T00:00:00"/>
    <n v="20235220039351"/>
    <s v="SI"/>
    <x v="2"/>
  </r>
  <r>
    <n v="52"/>
    <n v="20235210012682"/>
    <d v="2023-02-02T16:18:02"/>
    <s v="CONTRALORIA DE BOGOTA"/>
    <s v="SOLICITUD INFORMACIÓN AUDITORIA REGULARIDAD PAD 2023"/>
    <s v="AGDL"/>
    <s v="JUAN CAMILO SIERRA RODRIGUEZ"/>
    <s v="Solicitud de información"/>
    <n v="10"/>
    <d v="2023-02-16T00:00:00"/>
    <n v="-39"/>
    <x v="0"/>
    <d v="2023-03-01T00:00:00"/>
    <s v="SI"/>
    <d v="2023-02-06T00:00:00"/>
    <n v="20235220040511"/>
    <s v="SI"/>
    <x v="2"/>
  </r>
  <r>
    <n v="53"/>
    <n v="20235210013352"/>
    <d v="2023-02-06T09:43:03"/>
    <s v="CONCEJO DE BOGOTA"/>
    <s v="DERECHO DE PETICIÓN.ADJUNTAR LAS DECLARACIONES DE BIENES Y RENTAS, REGISTRO DE CONFLICTOS DE INTERESES Y LA DECLARACIÓN DEL IMPUESTO SOBRE LA RENTA Y COMPLEMENTARIOS DE LOS AÑOS 2019, 2020, 2021 Y 2022 PRESENTADAS"/>
    <s v="AGDL"/>
    <s v="NATHALY TORRES TORRES"/>
    <s v="Solicitud de información"/>
    <n v="10"/>
    <d v="2023-02-20T00:00:00"/>
    <n v="-35"/>
    <x v="0"/>
    <d v="2023-03-01T00:00:00"/>
    <s v="SI"/>
    <d v="2023-02-24T00:00:00"/>
    <n v="20235220068571"/>
    <s v="SI"/>
    <x v="2"/>
  </r>
  <r>
    <n v="54"/>
    <n v="20215210083932"/>
    <s v="2021-09-16 12:43:28"/>
    <s v="PERSONERIA LOCAL DE CHAPINERO"/>
    <s v="TRASLADO QUEJA CIUDADANA SOLOCITUD DE INTERVENCION POR RUIDO Y CONTAMINACION AUDITIVA UBICADO EN LA CARRERA 15 #79-37"/>
    <s v="AGPJ"/>
    <s v="MARICELA PALACIO RODRIGUEZ"/>
    <s v="DP Ente de Control - 10 días"/>
    <n v="10"/>
    <d v="2021-09-30T00:00:00"/>
    <n v="-543"/>
    <x v="0"/>
    <d v="2023-03-09T00:00:00"/>
    <s v="SI"/>
    <d v="2022-05-23T00:00:00"/>
    <n v="20225230389331"/>
    <s v="SI"/>
    <x v="2"/>
  </r>
  <r>
    <n v="55"/>
    <n v="20215210116262"/>
    <s v="2021-12-07 08:43:04"/>
    <s v="PERSONERIA LOCAL DE CHAPINERO"/>
    <s v="SINPROC 207336 ASUNTO: REITERACIÓN TRASLADO QUEJA CIUDADANA (VISITA DE VERIFICACIÓN) A EFECTOS DE CORROBORAR LOS HECHOS NARRADOS POR EL PETICIONARIO RESPECTO DE LOS ALTOS NIVELES DE RUIDO Y CONTAMINACIÓN AUDITIVA QUE SE PRESENTAN EN EL ESTABLECIMIENTO DE COMERCIO UBICADO EN LA CARRERA 15 NO. 79 ¿¿¿ 37."/>
    <s v="AGPJ"/>
    <s v="MARICELA PALACIO RODRIGUEZ"/>
    <s v="DP Ente de Control - 10 días"/>
    <n v="10"/>
    <d v="2021-12-21T00:00:00"/>
    <n v="-461"/>
    <x v="0"/>
    <d v="2023-03-17T00:00:00"/>
    <s v="SI"/>
    <d v="2021-12-07T00:00:00"/>
    <n v="20225230389331"/>
    <s v="SI"/>
    <x v="2"/>
  </r>
  <r>
    <n v="56"/>
    <n v="20215210119692"/>
    <s v="2021-12-17 06:58:48"/>
    <s v="PERSONERIA LOCAL DE CHAPINERO"/>
    <s v="REFERENCIA: SINPROC 213025 ASUNTO: TRASLADO QUEJA CIUDADANA"/>
    <s v="AGPJ"/>
    <s v="MARICELA PALACIO RODRIGUEZ"/>
    <s v="DP Interés Particular"/>
    <n v="15"/>
    <d v="2022-01-07T00:00:00"/>
    <n v="-444"/>
    <x v="0"/>
    <d v="2023-03-17T00:00:00"/>
    <s v="SI"/>
    <d v="2022-11-17T00:00:00"/>
    <n v="20225230791431"/>
    <s v="SI"/>
    <x v="2"/>
  </r>
  <r>
    <n v="57"/>
    <n v="20215210121722"/>
    <s v="2021-12-21 09:14:40"/>
    <s v="PERSONERIA LOCAL DE CHAPINERO"/>
    <s v="SOLICITUD DE RESPUESTA A RADICADO 3090192-2021."/>
    <s v="AGPJ"/>
    <s v="MARICELA PALACIO RODRIGUEZ"/>
    <s v="DP Interés Particular"/>
    <n v="15"/>
    <d v="2022-01-11T00:00:00"/>
    <n v="-440"/>
    <x v="0"/>
    <d v="2023-03-17T00:00:00"/>
    <s v="NO"/>
    <d v="2023-03-02T00:00:00"/>
    <s v="COMENTARIO: SE DA TRASLADO AL IPES PARA QUE RESPONDA DESDE SU COMPETENCIA, YA QUE LA ALCALDÍA LOCAL NO CUENTA CON LA FACULTAD DE DETERMINAR EL TEMA"/>
    <s v="NO"/>
    <x v="2"/>
  </r>
  <r>
    <n v="58"/>
    <n v="20215210121812"/>
    <s v="2021-12-21 10:21:29"/>
    <s v="PERSONERIA DE BOGOTA"/>
    <s v="REMITO COPIA DE LAS LICENCIAS DE CONSTRUCCIÓN QUE HAN SIDO NOTIFICADAS A ESTE DESPACHO EN EJERCICIO DE LA FUNCIÓN DE MINISTERIO PÚBLICO ANTE LAS CURADURÍAS URBANAS"/>
    <s v="AGPJ"/>
    <s v="MARICELA PALACIO RODRIGUEZ"/>
    <s v="Solicitud de información"/>
    <n v="10"/>
    <d v="2022-01-04T00:00:00"/>
    <n v="-447"/>
    <x v="0"/>
    <d v="2023-03-17T00:00:00"/>
    <s v="NO"/>
    <d v="2023-03-02T00:00:00"/>
    <s v="COMENTARIO: SE INCLUYE CADA UNA DE LAS DIRECCIONES PARA REALIZAR LA VERIFICACION CORRESPONDIENTE Y EL SEGUMIENTO A QUE HAYA LUGAR, SE DA POR TERMIANDO EL TRAMITE Y SE PROCEDE A CERARSE."/>
    <s v="NO"/>
    <x v="2"/>
  </r>
  <r>
    <n v="59"/>
    <n v="20215210122872"/>
    <s v="2021-12-24 08:30:07"/>
    <s v="PERSONERIA LOCAL DE CHAPINERO"/>
    <s v="SOLICITUD DE COPIA DE LAS LICENCIAS DE CONSTRUCCIÓN QUE HAN SIDO NOTIFICADAS A ESTE DESPACHO EN EJERCICIO DE LA FUNCIÓN DE MINISTERIO PÚBLICO ANTE LAS CURADURÍAS URBANAS"/>
    <s v="AGPJ"/>
    <s v="MARICELA PALACIO RODRIGUEZ"/>
    <s v="Solicitud de copias"/>
    <n v="10"/>
    <d v="2022-01-07T00:00:00"/>
    <n v="-444"/>
    <x v="0"/>
    <d v="2023-03-17T00:00:00"/>
    <s v="NO"/>
    <d v="2023-03-02T00:00:00"/>
    <s v="COMENTARIO: SE INCLUYERON LAS DIRECCIONES DE CADA UNA DE LAS CONSTRUCCIONES PARA REALIZAR LA VERIFICACIÓN Y SEGUIMIENTO CORRESPONDIENTE, SE DA POR TERMINADO EL TRÁMITE Y SE PROCEDE A CERRARSE, YA QUE NO REQUIERE RESPUESTA POR QUE ES UNA NOTIFICACION DE LAS LICENCIAS DESISTIDAS."/>
    <s v="NO"/>
    <x v="2"/>
  </r>
  <r>
    <n v="60"/>
    <n v="20215210124322"/>
    <s v="2021-12-30 13:13:44"/>
    <s v="PERSONERIA DE BOGOTA"/>
    <s v="DEPENDENCIA POTESTAD DISIPLINARIA III RADICACION N° ER77480-2020 AUTON° 838 DEL 13 DE DICIEMBRE DE 2021 DECISION AUTO APERTURA DE INVESTIGACION DISCIPLINARIA"/>
    <s v="AGDL"/>
    <s v="MARIA JIMENEZ CARDONA DIAZ"/>
    <s v="DP Ente de Control - 10 días"/>
    <n v="10"/>
    <d v="2022-01-13T00:00:00"/>
    <n v="-438"/>
    <x v="0"/>
    <d v="2023-03-17T00:00:00"/>
    <s v="SI"/>
    <d v="2022-01-14T00:00:00"/>
    <n v="20225220046831"/>
    <s v="NO"/>
    <x v="1"/>
  </r>
  <r>
    <n v="61"/>
    <n v="20225210009522"/>
    <s v="2022-02-01 11:59:41"/>
    <s v="PERSONERIA LOCAL DE CHAPINERO"/>
    <s v="SINPROC 227753 DE 2022 CON RELACIÓN A LOS EDIFICIOS: ¿¿¿EDIFICIO AV. 100¿¿¿, ¿¿¿FUENCARRAS¿¿¿ Y ¿¿¿COMBEIMA¿¿¿ QUE PODRÍAN COLAPSAR, UBICADOS EN LA AVENIDA 100 CON CARRERA 9¿¿,"/>
    <s v="AGPJ"/>
    <s v="MARICELA PALACIO RODRIGUEZ"/>
    <s v="DP Interés Particular"/>
    <n v="15"/>
    <d v="2022-02-22T00:00:00"/>
    <n v="-398"/>
    <x v="0"/>
    <d v="2023-03-01T00:00:00"/>
    <s v="SI"/>
    <d v="2023-02-28T00:00:00"/>
    <s v="Radicado Asociado: 20215230629151    _x000a_20195230090101 20215220468141 20215230629141 20215230629161 20235230074571"/>
    <s v="SI"/>
    <x v="2"/>
  </r>
  <r>
    <n v="62"/>
    <n v="20225210013962"/>
    <s v="2022-02-11 12:36:52"/>
    <s v="PERSONERIA DE BOGOTA"/>
    <s v="SINPROC NO. 225743 ¿¿¿ 2021 (CITAR AL CONTESTAR NÚMERO DE RADICADO Y SINPROC)."/>
    <s v="AGPJ"/>
    <s v="MARICELA PALACIO RODRIGUEZ"/>
    <s v="Solicitud de información"/>
    <n v="10"/>
    <d v="2022-02-25T00:00:00"/>
    <n v="-395"/>
    <x v="0"/>
    <d v="2023-03-09T00:00:00"/>
    <s v="NO"/>
    <d v="2023-02-11T00:00:00"/>
    <s v="NO REQUIERE RESPUESTA ES COPIA DE LA QUEJA INTER??PUESTA LA SECRETARIA AMBIENTE POR TEMAS DE BIOSEGURIDAD, SE INCLUYE EN LA MATRIZ DE IVAC PARA REALIZAR EL SEGUIMIENTO A QUE HAYA LUGAR, SE DA POR TERMINADO EL TRAMITE Y SE PROCEDE ACERARSE."/>
    <s v="NO"/>
    <x v="2"/>
  </r>
  <r>
    <n v="63"/>
    <n v="20225210026592"/>
    <s v="2022-03-11 13:35:06"/>
    <s v="PERSONERIA LOCAL DE CHAPINERO"/>
    <s v="TRASLADO POR COMPETENCIA RADICADO 3196480."/>
    <s v="AGPJ"/>
    <s v="MARICELA PALACIO RODRIGUEZ"/>
    <s v="DP Interés Particular"/>
    <n v="15"/>
    <d v="2022-04-01T00:00:00"/>
    <n v="-360"/>
    <x v="0"/>
    <d v="2023-03-09T00:00:00"/>
    <s v="NO"/>
    <d v="2022-03-11T00:00:00"/>
    <s v="SE REALIZO VISITA DE VERIFICACION Y SE EVIDENCIO QUE CUMPLIA CON LOS NUEVOS PROTOCOLOS DE BIOSEGURIDAD, SE REALIZO ACTA QUE SE ANEXA. SE DA POR TERMINADO EL TRAMITE Y SE PROCEDE A CERRARSE."/>
    <s v="NO"/>
    <x v="2"/>
  </r>
  <r>
    <n v="64"/>
    <n v="20225210036462"/>
    <s v="2022-04-05 13:49:00"/>
    <s v="PERSONERIA LOCAL DE CHAPINERO"/>
    <s v="SINPROC 320¿¿¿7766 DE 2022 SOLICITADO QUE SE PRESTE ATENCIÓN Y SE TOMEN LAS MEDIDAS CORRECTIVAS CORRESPONDIENTES SOBRE EL BIEN INMUEBLE UBICADO EN LA AVENIDA CALLE 82 # 12 A - 35"/>
    <s v="AGPJ"/>
    <s v="MARICELA PALACIO RODRIGUEZ"/>
    <s v="DP Interés Particular"/>
    <n v="15"/>
    <d v="2022-04-26T00:00:00"/>
    <n v="-335"/>
    <x v="0"/>
    <d v="2023-03-17T00:00:00"/>
    <s v="SI "/>
    <d v="2022-02-09T00:00:00"/>
    <n v="20225230131821"/>
    <s v="SI"/>
    <x v="2"/>
  </r>
  <r>
    <n v="65"/>
    <n v="20225210036542"/>
    <s v="2022-04-05 15:16:04"/>
    <s v="PERSONERIA LOCAL DE CHAPINERO"/>
    <s v="PRIMERA REITERACION SINPROC 227753 DE 2022"/>
    <s v="AGPJ"/>
    <s v="MARICELA PALACIO RODRIGUEZ"/>
    <s v="DP Interés Particular"/>
    <n v="15"/>
    <d v="2022-04-26T00:00:00"/>
    <n v="-335"/>
    <x v="0"/>
    <d v="2023-03-01T00:00:00"/>
    <s v="SI"/>
    <d v="2023-02-28T00:00:00"/>
    <n v="20235230074571"/>
    <s v="SI"/>
    <x v="2"/>
  </r>
  <r>
    <n v="66"/>
    <n v="20225210070222"/>
    <s v="2022-06-23 15:48:48"/>
    <s v="PERSONERIA LOCAL DE CHAPINERO"/>
    <s v="CONTROL URBANO LICENCIAS DE CONSTRUCCIÓN LOCALIDAD DE CHAPINERO"/>
    <s v="AGPJ"/>
    <s v="MARICELA PALACIO RODRIGUEZ"/>
    <s v="DP Ente de Control - 10 días"/>
    <n v="10"/>
    <d v="2022-07-07T00:00:00"/>
    <n v="-263"/>
    <x v="0"/>
    <d v="2023-03-17T00:00:00"/>
    <s v="NO"/>
    <d v="2023-03-01T00:00:00"/>
    <s v="COMENTARIO: NO REQUIERE RESPUESTA ES INFORMATIVO SOBRE DE LAS LICENCIAS DESISTIDAS PARA REALIZAR EL CONTROL URBANISTICO, SE INCLUYO EN LA MATRIZ DE IVACA CADA UNA DE LAS DIRECCIONES PARA REALIZAR EL SEGUIMIENTO CORRESPONDIENTE, SE DA POR TERMINADO EL TRAMITE Y SE PROCEDE ACERRASE."/>
    <s v="NO"/>
    <x v="2"/>
  </r>
  <r>
    <n v="67"/>
    <n v="20225210082992"/>
    <s v="2022-07-26 16:31:17"/>
    <s v="PERSONERIA DE BOGOTA"/>
    <s v="RESPUESTA 2022-EE-0530513"/>
    <s v="AGPJ"/>
    <s v="MARICELA PALACIO RODRIGUEZ"/>
    <s v="Solicitud de información"/>
    <n v="10"/>
    <d v="2022-08-09T00:00:00"/>
    <n v="-230"/>
    <x v="0"/>
    <d v="2023-03-17T00:00:00"/>
    <s v="NO"/>
    <d v="2023-03-01T00:00:00"/>
    <s v="COMENTARIO: NO REQUIERE RESPUESTA SE INCLUYE EN LA MATRIZ LA DIRECCIONES DE LAS LICENCIAS DESISTIDAS PARA REALIZAR EL IVC CORRESPONDIENTE A CADA UNA. SE DA POR TERMINADO EL TRAMITE Y SE PROCEDE ACERARSE."/>
    <s v="NO"/>
    <x v="2"/>
  </r>
  <r>
    <n v="68"/>
    <n v="20225210092152"/>
    <s v="2022-08-17 09:24:40"/>
    <s v="PERSONERIA LOCAL DE CHAPINERO"/>
    <s v="SIRIUS 2022-IE-0026884"/>
    <s v="AGPJ"/>
    <s v="MARICELA PALACIO RODRIGUEZ"/>
    <s v="Solicitud de información"/>
    <n v="10"/>
    <d v="2022-08-31T00:00:00"/>
    <n v="-208"/>
    <x v="0"/>
    <d v="2023-03-17T00:00:00"/>
    <s v="NO"/>
    <d v="2023-03-06T00:00:00"/>
    <s v="COMENTARIO: NO REQUIERE RESPUESTA ES UNA COMUNICACIÓN DONDE SE INDICA LAS LICENCIAS QUE SE NOTIFICARON COMO DESISTIDAS, SE INCLUYE EN LA MATRIZ 1 A 1 LAS DIRECCIONES DE LAS LICENCIAS NEGADAS O DESISTIDAS PARA REALIZAR EL TRAMITE CORRESPONDIENTE. SE DA POR TERMINADO EL TRAMITE Y SE PROCEDE ACERARSE."/>
    <s v="NO"/>
    <x v="2"/>
  </r>
  <r>
    <n v="69"/>
    <n v="20225210096792"/>
    <s v="2022-08-26 14:57:35"/>
    <s v="PERSONERIA LOCAL DE CHAPINERO"/>
    <s v="SOLICITAR RESPUESTA A RADICADO 282060-2022."/>
    <s v="AGPJ"/>
    <s v="YADY MATILDE MORENO VARGAS"/>
    <s v="DP Interés Particular"/>
    <n v="15"/>
    <d v="2022-09-16T00:00:00"/>
    <n v="-192"/>
    <x v="0"/>
    <d v="2023-03-17T00:00:00"/>
    <s v="SI"/>
    <d v="2023-02-28T00:00:00"/>
    <n v="20235230072801"/>
    <s v="NO"/>
    <x v="1"/>
  </r>
  <r>
    <n v="70"/>
    <n v="20225210097342"/>
    <s v="2022-08-29 11:03:37"/>
    <s v="PERSONERIA LOCAL DE CHAPINERO"/>
    <s v="SOLICITAR RESPUESTA A RADICADO 282060-2022."/>
    <s v="AGPJ"/>
    <s v="YADY MATILDE MORENO VARGAS"/>
    <s v="DP Interés Particular"/>
    <n v="15"/>
    <d v="2022-09-19T00:00:00"/>
    <n v="-189"/>
    <x v="0"/>
    <d v="2023-03-17T00:00:00"/>
    <s v="SI"/>
    <d v="2023-02-03T00:00:00"/>
    <s v="ASOCIA RTA A RAD 20235230072801"/>
    <s v="NO"/>
    <x v="1"/>
  </r>
  <r>
    <n v="71"/>
    <n v="20225210101302"/>
    <s v="2022-09-05 13:39:54"/>
    <s v="PERSONERIA LOCAL DE CHAPINERO"/>
    <s v="SINPROC 3307743 DE 2022 (AL RESPONDER, FAVOR CITAR ESTE NÚMERO)"/>
    <s v="AGPJ"/>
    <s v="YADY MATILDE MORENO VARGAS"/>
    <s v="DP Interés Particular"/>
    <n v="15"/>
    <d v="2022-09-26T00:00:00"/>
    <n v="-182"/>
    <x v="0"/>
    <d v="2023-03-17T00:00:00"/>
    <s v="SI"/>
    <d v="2023-09-30T00:00:00"/>
    <s v="20225230706971           20225230706921          "/>
    <s v="NO"/>
    <x v="1"/>
  </r>
  <r>
    <n v="72"/>
    <n v="20225210102222"/>
    <s v="2022-09-06 15:49:35"/>
    <s v="PERSONERIA LOCAL DE CHAPINERO"/>
    <s v="SINPROC-284836-2022. (FAVOR CONTESTAR AL CORREO PERSONERIACHAPINERO@PERSONERIABOGOTA.GOV.CO)"/>
    <s v="AGPJ"/>
    <s v="YADY MATILDE MORENO VARGAS"/>
    <s v="Solicitud de información"/>
    <n v="10"/>
    <d v="2022-09-20T00:00:00"/>
    <n v="-188"/>
    <x v="0"/>
    <d v="2023-03-17T00:00:00"/>
    <s v="N/A"/>
    <m/>
    <m/>
    <m/>
    <x v="4"/>
  </r>
  <r>
    <n v="73"/>
    <n v="20225210106042"/>
    <s v="2022-09-16 12:44:02"/>
    <s v="PERSONERIA LOCAL DE CHAPINERO"/>
    <s v="PROBLEMATICA LOCALIDAD DE SAN LUIS"/>
    <s v="AGDL"/>
    <s v="NATHALY TORRES TORRES"/>
    <s v="Solicitud de información"/>
    <n v="10"/>
    <d v="2022-09-30T00:00:00"/>
    <n v="-178"/>
    <x v="0"/>
    <d v="2023-03-17T00:00:00"/>
    <s v="NO"/>
    <m/>
    <m/>
    <m/>
    <x v="3"/>
  </r>
  <r>
    <n v="74"/>
    <n v="20225210108582"/>
    <s v="2022-09-23 11:10:11"/>
    <s v="PERSONERIA LOCAL DE CHAPINERO"/>
    <s v="SEGUNDA SOLICITUD DE RESPUESTA AL RADICADO 282060-2022."/>
    <s v="AGPJ"/>
    <s v="YADY MATILDE MORENO VARGAS"/>
    <s v="DP Interés Particular"/>
    <n v="15"/>
    <d v="2022-10-14T00:00:00"/>
    <n v="-164"/>
    <x v="0"/>
    <d v="2022-03-17T00:00:00"/>
    <s v="SI"/>
    <s v="30/02/2023"/>
    <n v="20235230030991"/>
    <s v="SI"/>
    <x v="2"/>
  </r>
  <r>
    <n v="75"/>
    <n v="20225210112052"/>
    <s v="2022-10-03 07:58:52"/>
    <s v="PERSONERIA LOCAL DE CHAPINERO"/>
    <s v="SEGUNDA SOLICITUD DE RESPUESTA A RADICADO 282111-2022"/>
    <s v="AGPJ"/>
    <s v="MARICELA PALACIO RODRIGUEZ"/>
    <s v="DP Interés Particular"/>
    <n v="15"/>
    <d v="2022-10-25T00:00:00"/>
    <n v="-153"/>
    <x v="0"/>
    <d v="2023-03-17T00:00:00"/>
    <s v="SI"/>
    <d v="2022-09-23T00:00:00"/>
    <n v="20225230692361"/>
    <s v="SI"/>
    <x v="2"/>
  </r>
  <r>
    <n v="76"/>
    <n v="20224213535142"/>
    <s v="2022-10-27 10:41:25"/>
    <s v="PERSONERIA DE BOGOTA"/>
    <s v="Traslado derecho petición_x000a_AUTORIZO USO DATOS PERSONALES Y CERTIFICO CORREO TIPO PETICION: RADICACI¿¿N ENTRE ENTIDADES"/>
    <s v="AGDL"/>
    <s v="NATHALY TORRES TORRES"/>
    <s v="Solicitud de información"/>
    <n v="10"/>
    <d v="2022-11-11T00:00:00"/>
    <n v="-136"/>
    <x v="0"/>
    <d v="2023-03-27T00:00:00"/>
    <s v="SI"/>
    <d v="2023-01-16T00:00:00"/>
    <n v="20235220014761"/>
    <s v="NO"/>
    <x v="1"/>
  </r>
  <r>
    <n v="77"/>
    <n v="20225210129112"/>
    <s v="2022-11-11 10:49:19"/>
    <s v="PERSONERIA LOCAL DE CHAPINERO"/>
    <s v="DEPENDENCIA DIRECCION DE INVESTIGACIONES ESPECIALES Y APOYO TECNICO RADICACION N° 2689172022 AUTO N° 377 DE FECHA 31 DE OCTUBRE DE 2022 DECISION AUTO DE INDAGACION PREVIA"/>
    <s v="AGDL"/>
    <s v="MARIA JIMENEZ CARDONA DIAZ"/>
    <s v="Solicitud de información"/>
    <n v="10"/>
    <d v="2022-11-28T00:00:00"/>
    <n v="-119"/>
    <x v="0"/>
    <d v="2023-03-27T00:00:00"/>
    <s v="SI"/>
    <d v="2022-11-24T00:00:00"/>
    <n v="20225220801931"/>
    <s v="SI"/>
    <x v="0"/>
  </r>
  <r>
    <n v="78"/>
    <n v="20225210130862"/>
    <s v="2022-11-17 10:40:48"/>
    <s v="PERSONERIA LOCAL DE CHAPINERO"/>
    <s v="REFERENCIA: SINPROC 2025925 N° EXPEDIENTE: 183 DE 2010 QUERELLADO(A): PROCESO (EC., RU., RBUP.): OBRAS ACTUACIÓN: CADUCIDAD"/>
    <s v="AGPJ"/>
    <s v="HERNANDO ELIAS GARCIA VARGAS"/>
    <s v="Solicitud de información"/>
    <n v="10"/>
    <d v="2022-12-01T00:00:00"/>
    <n v="-116"/>
    <x v="0"/>
    <d v="2023-03-17T00:00:00"/>
    <s v="NO"/>
    <m/>
    <m/>
    <m/>
    <x v="3"/>
  </r>
  <r>
    <n v="79"/>
    <n v="20225210131192"/>
    <s v="2022-11-17 16:24:16"/>
    <s v="PERSONERIA LOCAL DE CHAPINERO"/>
    <s v="TRASLADO POR COMPETENCIA"/>
    <s v="AGDL"/>
    <s v="NATHALY TORRES TORRES"/>
    <s v="DP Interés Particular"/>
    <n v="15"/>
    <d v="2022-12-09T00:00:00"/>
    <n v="-108"/>
    <x v="0"/>
    <d v="2023-03-17T00:00:00"/>
    <s v="NO"/>
    <m/>
    <m/>
    <m/>
    <x v="3"/>
  </r>
  <r>
    <n v="80"/>
    <n v="20225210133902"/>
    <s v="2022-11-25 09:18:27"/>
    <s v="PERSONERIA LOCAL DE CHAPINERO"/>
    <s v="REFERENCIA: SINPROC 2214362 N° EXPEDIENTE: 9 DE 2016 QUERELLADO(A): PROCESO (EC., RU., RBUP.): OBRAS ACTUACIÓN: CADUCIDAD"/>
    <s v="AGPJ"/>
    <s v="HERNANDO ELIAS GARCIA VARGAS"/>
    <s v="Solicitud de información"/>
    <n v="10"/>
    <d v="2022-12-12T00:00:00"/>
    <n v="-105"/>
    <x v="0"/>
    <d v="2023-03-17T00:00:00"/>
    <s v="NO"/>
    <m/>
    <m/>
    <m/>
    <x v="3"/>
  </r>
  <r>
    <n v="81"/>
    <n v="20225210133912"/>
    <s v="2022-11-25 09:20:09"/>
    <s v="PERSONERIA LOCAL DE CHAPINERO"/>
    <s v="REFERENCIA: SINPROC 2180944 N° EXPEDIENTE: 12 DE 2016 QUERELLADO(A): PROCESO (EC., RU., RBUP.): OBRAS ACTUACIÓN: CADUCIDAD"/>
    <s v="AGPJ"/>
    <s v="HERNANDO ELIAS GARCIA VARGAS"/>
    <s v="Solicitud de información"/>
    <n v="10"/>
    <d v="2022-12-12T00:00:00"/>
    <n v="-105"/>
    <x v="0"/>
    <d v="2023-03-17T00:00:00"/>
    <s v="NO"/>
    <m/>
    <m/>
    <m/>
    <x v="3"/>
  </r>
  <r>
    <n v="82"/>
    <n v="20225210133992"/>
    <s v="2022-11-25 10:43:35"/>
    <s v="PERSONERIA LOCAL DE CHAPINERO"/>
    <s v="REFERENCIA: SINPROC 22041290 N° EXPEDIENTE: 13 DE 2016 QUERELLADO(A): PROCESO (EC., RU., RBUP.): OBRAS ACTUACIÓN: CADUCIDAD"/>
    <s v="AGPJ"/>
    <s v="HERNANDO ELIAS GARCIA VARGAS"/>
    <s v="Solicitud de información"/>
    <n v="10"/>
    <d v="2022-12-12T00:00:00"/>
    <n v="-105"/>
    <x v="0"/>
    <d v="2023-03-17T00:00:00"/>
    <s v="NO"/>
    <m/>
    <m/>
    <m/>
    <x v="3"/>
  </r>
  <r>
    <n v="83"/>
    <n v="20225210134002"/>
    <s v="2022-11-25 10:46:48"/>
    <s v="PERSONERIA LOCAL DE CHAPINERO"/>
    <s v="REFERENCIA: SINPROC 3374267 N° EXPEDIENTE: 25 DE 2016 QUERELLADO(A): PROCESO (EC., RU., RBUP.): OBRAS ACTUACIÓN: CADUCIDAD"/>
    <s v="AGPJ"/>
    <s v="HERNANDO ELIAS GARCIA VARGAS"/>
    <s v="Solicitud de información"/>
    <n v="10"/>
    <d v="2022-12-12T00:00:00"/>
    <n v="-105"/>
    <x v="0"/>
    <d v="2023-03-17T00:00:00"/>
    <s v="NO"/>
    <m/>
    <m/>
    <m/>
    <x v="3"/>
  </r>
  <r>
    <n v="84"/>
    <n v="20225210134022"/>
    <s v="2022-11-25 12:02:41"/>
    <s v="PERSONERIA LOCAL DE CHAPINERO"/>
    <s v="REFERENCIA: SINPROC 2256700 N° EXPEDIENTE: 20 DE 2016 QUERELLADO(A): PROCESO (EC., RU., RBUP.): OBRAS ACTUACIÓN: CADUCIDAD"/>
    <s v="AGPJ"/>
    <s v="HERNANDO ELIAS GARCIA VARGAS"/>
    <s v="Solicitud de información"/>
    <n v="10"/>
    <d v="2022-12-12T00:00:00"/>
    <n v="-105"/>
    <x v="0"/>
    <d v="2023-03-17T00:00:00"/>
    <s v="NO"/>
    <m/>
    <m/>
    <m/>
    <x v="3"/>
  </r>
  <r>
    <n v="85"/>
    <n v="20225210139082"/>
    <s v="2022-12-07 08:42:48"/>
    <s v="PERSONERIA LOCAL DE CHAPINERO"/>
    <s v="SIRIUS 2022-ER-0307460 DE 2022"/>
    <s v="AGPJ"/>
    <s v="JEFERSON ALEJANDRO GOMEZ SANTAFE"/>
    <s v="Solicitud de información"/>
    <n v="10"/>
    <d v="2022-12-22T00:00:00"/>
    <n v="-95"/>
    <x v="0"/>
    <d v="2023-03-27T00:00:00"/>
    <s v="SI"/>
    <d v="2023-03-07T00:00:00"/>
    <n v="20235230082121"/>
    <s v="NO"/>
    <x v="1"/>
  </r>
  <r>
    <n v="86"/>
    <n v="20225210139112"/>
    <s v="2022-12-07 08:54:53"/>
    <s v="PERSONERIA LOCAL DE CHAPINERO"/>
    <s v="SIRIUS 2022-ER0308435 DE 2022-SEGUIMIENTO AL TRAMITE ADELANTADO POR SU DESPACHO RESPECTO DE LOS ESTABLECIMIENTOS DE COMERCIO DENUNCIADOS"/>
    <s v="AGPJ"/>
    <s v="MARICELA PALACIO RODRIGUEZ"/>
    <s v="Solicitud de información"/>
    <n v="10"/>
    <d v="2022-12-22T00:00:00"/>
    <n v="-95"/>
    <x v="0"/>
    <d v="2023-03-17T00:00:00"/>
    <s v="SI"/>
    <d v="2022-08-03T00:00:00"/>
    <n v="20225230575171"/>
    <s v="SI"/>
    <x v="2"/>
  </r>
  <r>
    <n v="87"/>
    <n v="20235210010642"/>
    <s v="2023-01-31 16:38:22"/>
    <s v="PERSONERIA DE BOGOTA"/>
    <s v="DEPENDENCIA DELEGADA PARA LA POTESTAD DISCIPLINARIA III RADICACIÓN NO. 78108 DE 2020 AUTO N° 894 DE 22 DE AGOSTO DE 2022 DECISIÓN APERTURA DE INVESTIGACIÓN DISCIPLINARIA"/>
    <s v="AGDL"/>
    <s v="NATHALY TORRES TORRES"/>
    <s v="DP Ente de Control - 5 días"/>
    <n v="5"/>
    <d v="2023-02-07T00:00:00"/>
    <n v="-48"/>
    <x v="0"/>
    <d v="2023-03-17T00:00:00"/>
    <s v="SI"/>
    <d v="2023-03-08T00:00:00"/>
    <n v="20235220084981"/>
    <s v="SI"/>
    <x v="2"/>
  </r>
  <r>
    <n v="88"/>
    <n v="20235210014652"/>
    <s v="2023-02-08 12:27:25"/>
    <s v="CONTRALORIA DE BOGOTA"/>
    <s v="SOLICITUD INFORMACIÓN PLANES PROGRAMAS Y PROYECTOS"/>
    <s v="AGDL"/>
    <s v="MARIA JIMENEZ CARDONA DIAZ"/>
    <s v="DP Ente de Control - 3 días"/>
    <n v="3"/>
    <d v="2023-02-13T00:00:00"/>
    <n v="-42"/>
    <x v="0"/>
    <d v="2023-03-17T00:00:00"/>
    <s v="SI"/>
    <d v="2023-02-12T00:00:00"/>
    <n v="20235220049391"/>
    <s v="SI"/>
    <x v="0"/>
  </r>
  <r>
    <n v="89"/>
    <n v="20235210018132"/>
    <s v="2023-02-16 13:34:11"/>
    <s v="PERSONERIA LOCAL DE CHAPINERO"/>
    <s v="REQUERIMIENTO CIUDADANO SINPROC NO. 329981 (POR FAVOR CITE ESTE NÚMERO PARA RESPONDER Y CONSULTAR EL INCUMPLIMIENTO DE OBLIGACIONES DE PAGO DEL CONTRATO DE PRESTACIÓN DE SERVICIOS PS-017-159-22 PARA LA EJECUCIÓN DEL CONTRATO DE OBRA NO.FDLCH-COP-159-2022.¿¿¿"/>
    <s v="AGDL"/>
    <s v="ADRIANA MILENA FAURA PUENTES"/>
    <s v="Solicitud de información"/>
    <n v="10"/>
    <d v="2023-03-02T00:00:00"/>
    <n v="-25"/>
    <x v="0"/>
    <d v="2023-03-17T00:00:00"/>
    <s v="SI"/>
    <d v="2023-02-28T00:00:00"/>
    <n v="20235220073701"/>
    <s v="SI"/>
    <x v="0"/>
  </r>
  <r>
    <n v="90"/>
    <n v="20235210018392"/>
    <s v="2023-02-17 09:59:37"/>
    <s v="PERSONERIA DE BOGOTA"/>
    <s v="SOLICITUD DE INFORMACIÓN APYCFP ¿¿¿ACCIONES DE CONTROL AL RETAMO ESPINOSO Y LISO EN EL TERRITORIO DEL DISTRITO CAPITAL¿¿¿. (CITAR AL CONTESTAR NÚMERO DE RADICADO)."/>
    <s v="AGDL"/>
    <s v="TITO FABIAN RUIZ BARAJAS"/>
    <s v="Solicitud de información"/>
    <n v="10"/>
    <d v="2023-03-03T00:00:00"/>
    <n v="-24"/>
    <x v="0"/>
    <d v="2023-03-17T00:00:00"/>
    <s v="SI"/>
    <d v="2023-03-02T00:00:00"/>
    <s v="     20235220076761_x000a_ 20235220076111"/>
    <s v="SI"/>
    <x v="2"/>
  </r>
  <r>
    <n v="91"/>
    <n v="20235210018852"/>
    <s v="2023-02-20 08:25:00"/>
    <s v="PERSONERIA LOCAL DE CHAPINERO"/>
    <s v="SIRIUS 2022 ER 0310415 DE 2022 SOLICITUD DE SEGUIMIENTO A RESPUESTAS Y ACCIONES ADELANTADAS POR A ALCALDÍA LOCAL DE CHAPINERO AL DERECHO DE PETICIÓN RADICADO CON NÚMERO 20225210130202"/>
    <s v="AGPJ"/>
    <s v="ANGELA MARIA SAMUDIO LOPEZ"/>
    <s v="Solicitud de información"/>
    <n v="10"/>
    <d v="2023-03-06T00:00:00"/>
    <n v="-21"/>
    <x v="0"/>
    <d v="2023-03-17T00:00:00"/>
    <s v="SI"/>
    <d v="2023-02-22T00:00:00"/>
    <n v="20235230065251"/>
    <s v="SI"/>
    <x v="2"/>
  </r>
  <r>
    <n v="92"/>
    <n v="20235210018902"/>
    <s v="2023-02-20 08:58:19"/>
    <s v="CONCEJO DE BOGOTA"/>
    <s v="DERECHO DE PETICIÓN CUÁLES Y CUÁNTOS CONTRATOS CON LA DEFENSA CIVIL REGIONAL BOGOTÁ SE ENCUENTRAN VIGENTES? ¿¿QUIÉNES LOS ESTÁN EJECUTANDO"/>
    <s v="AGDL"/>
    <s v="NATHALY TORRES TORRES"/>
    <s v="DP Concejo - 5 días"/>
    <n v="5"/>
    <d v="2023-02-27T00:00:00"/>
    <n v="-28"/>
    <x v="0"/>
    <d v="2023-03-17T00:00:00"/>
    <s v="SI"/>
    <d v="2023-03-07T00:00:00"/>
    <n v="20235220082661"/>
    <s v="SI"/>
    <x v="2"/>
  </r>
  <r>
    <n v="93"/>
    <n v="20235210019002"/>
    <s v="2023-02-20 10:47:28"/>
    <s v="PERSONERIA LOCAL DE CHAPINERO"/>
    <s v="SIRIUS 2022ER0312880 DE 2022"/>
    <s v="AGPJ"/>
    <s v="JOHN ALEXANDER CARRILLO PALLARES"/>
    <s v="Solicitud de información"/>
    <n v="10"/>
    <d v="2023-03-06T00:00:00"/>
    <n v="-21"/>
    <x v="0"/>
    <d v="2023-03-17T00:00:00"/>
    <s v="NO"/>
    <m/>
    <m/>
    <m/>
    <x v="3"/>
  </r>
  <r>
    <n v="94"/>
    <n v="20235210019222"/>
    <s v="2023-02-20 15:43:57"/>
    <s v="CONTRALORIA  GENERAL"/>
    <s v="SEGUIMIENTO PROGRAMA LOCALIDADES AL TABLERO"/>
    <s v="AGDL"/>
    <s v="ADRIANA MILENA FAURA PUENTES"/>
    <s v="Solicitud de información"/>
    <n v="10"/>
    <d v="2023-03-06T00:00:00"/>
    <n v="-21"/>
    <x v="0"/>
    <d v="2023-03-17T00:00:00"/>
    <s v="SI"/>
    <d v="2023-02-23T00:00:00"/>
    <n v="20235220067901"/>
    <s v="SI"/>
    <x v="2"/>
  </r>
  <r>
    <n v="95"/>
    <n v="20235210021762"/>
    <s v="2023-02-24 16:12:18"/>
    <s v="PERSONERIA LOCAL DE CHAPINERO"/>
    <s v="SOLICITUD INFORMACIÓN"/>
    <s v="AGPJ"/>
    <s v="KATHERINE RODRIGUEZ QUINTERO"/>
    <s v="Solicitud de información"/>
    <n v="10"/>
    <d v="2023-03-10T00:00:00"/>
    <n v="-17"/>
    <x v="0"/>
    <d v="2023-03-17T00:00:00"/>
    <s v="SI"/>
    <d v="2023-03-09T00:00:00"/>
    <n v="20235230087281"/>
    <s v="SI "/>
    <x v="0"/>
  </r>
  <r>
    <n v="96"/>
    <n v="20235210021962"/>
    <s v="2023-02-27 09:21:50"/>
    <s v="VEEDURIA DISTRITAL"/>
    <s v="SOLICITUD DE REITERACIÓN POR NO RESPUESTA RADICADO NO. 20202200097312¿¿¿ EXPEDIENTE 2020500305101008E"/>
    <s v="AGDL"/>
    <s v="FABIOLA VASQUEZ PEDRAZA"/>
    <s v="DP Ente de Control - 10 días"/>
    <n v="10"/>
    <d v="2023-03-13T00:00:00"/>
    <n v="-14"/>
    <x v="0"/>
    <d v="2023-03-17T00:00:00"/>
    <s v="SI"/>
    <d v="2023-02-28T00:00:00"/>
    <n v="20235230073151"/>
    <s v="SI"/>
    <x v="2"/>
  </r>
  <r>
    <n v="97"/>
    <n v="20235210006392"/>
    <s v="2023-01-19 08:18:55"/>
    <s v="PERSONERIA LOCAL DE CHAPINERO"/>
    <s v="SOLICITUD URGENTE RESPUESTA RADICADO 309971-2022."/>
    <s v="AGPJ"/>
    <s v="ALFREDO ENRIQUE CACERES MENDOZA"/>
    <s v="DP Ente de Control - 10 días"/>
    <n v="10"/>
    <d v="2023-02-02T00:00:00"/>
    <n v="-53"/>
    <x v="0"/>
    <d v="2023-03-17T00:00:00"/>
    <s v="SI"/>
    <d v="2023-01-19T00:00:00"/>
    <n v="20235220018751"/>
    <s v="SI"/>
    <x v="2"/>
  </r>
  <r>
    <n v="98"/>
    <n v="20235210014062"/>
    <s v="2023-02-07 14:22:37"/>
    <s v="PERSONERIA LOCAL DE CHAPINERO"/>
    <s v="SOLICITUD INFORMACIÓN"/>
    <s v="AGPJ"/>
    <s v="DIEGO ALEJANDRO FERNANDEZ CORTES"/>
    <s v="Solicitud de información"/>
    <n v="10"/>
    <d v="2023-02-21T00:00:00"/>
    <n v="-34"/>
    <x v="0"/>
    <d v="2023-03-17T00:00:00"/>
    <s v="SI"/>
    <d v="2023-02-23T00:00:00"/>
    <n v="20235230068291"/>
    <s v="SI"/>
    <x v="2"/>
  </r>
  <r>
    <n v="99"/>
    <n v="20235210014082"/>
    <s v="2023-02-07 14:45:20"/>
    <s v="CONTRALORIA  GENERAL"/>
    <s v="SOLICITUD CARPETAS FÍSICAS CONTRATO 167 DE 2019"/>
    <s v="AGDL"/>
    <s v="MARIA JIMENA CARDONA DIAZ"/>
    <s v="DP Ente de Control - 10 días"/>
    <n v="10"/>
    <d v="2023-02-21T00:00:00"/>
    <n v="-34"/>
    <x v="0"/>
    <d v="2023-03-17T00:00:00"/>
    <s v="SI"/>
    <d v="2023-02-20T00:00:00"/>
    <n v="20235220059331"/>
    <s v="SI"/>
    <x v="1"/>
  </r>
  <r>
    <n v="100"/>
    <n v="20235210014552"/>
    <s v="2023-02-08 11:21:23"/>
    <s v="PERSONERIA LOCAL DE CHAPINERO"/>
    <s v="SOLICITUD INFORMACIÓN A SEGUIMIENTO DE CARNETIZACIÓN DE VENDEDORES INFORMALES"/>
    <s v="AGPJ"/>
    <s v="CRISTIAN ANDRES MONROY CARANTON"/>
    <s v="Solicitud de información"/>
    <n v="10"/>
    <d v="2023-02-22T00:00:00"/>
    <n v="-33"/>
    <x v="0"/>
    <d v="2023-03-17T00:00:00"/>
    <s v="SI"/>
    <d v="2023-02-10T00:00:00"/>
    <n v="20235230047261"/>
    <s v="SI"/>
    <x v="2"/>
  </r>
  <r>
    <n v="101"/>
    <n v="20235210022542"/>
    <s v="2023-02-28 09:11:00"/>
    <s v="VEEDURIA DISTRITAL"/>
    <s v="TRASLADO DE DERECHO DE PETICIÓN RADICADO NO. 20202200097312¿¿¿ EXPEDIENTE 2020500305101008E"/>
    <s v="AGDL"/>
    <s v="FABIOLA VASQUEZ PEDRAZA"/>
    <s v="DP Interés Particular"/>
    <n v="15"/>
    <d v="2023-03-22T00:00:00"/>
    <n v="-5"/>
    <x v="0"/>
    <d v="2023-03-17T00:00:00"/>
    <s v="SI"/>
    <d v="2023-02-28T00:00:00"/>
    <n v="20235230073151"/>
    <s v="SI"/>
    <x v="2"/>
  </r>
  <r>
    <n v="102"/>
    <n v="20235210023572"/>
    <s v="2023-03-01 16:28:19"/>
    <s v="PERSONERIA DE BOGOTA"/>
    <s v="SOLICITUD DE INFORMACIÓN APYCFP ¿¿¿ACCIONES DE CONTROL AL RETAMO ESPINOSO Y LISO EN EL TERRITORIO DEL DISTRITO CAPITAL¿¿¿. (CITAR AL CONTESTAR NÚMERO DE RADICADO). 20235210018392"/>
    <s v="AGDL"/>
    <s v="TITO FABIAN RUIZ BARAJAS"/>
    <s v="DP Ente de Control - 5 días"/>
    <n v="5"/>
    <d v="2023-03-08T00:00:00"/>
    <n v="-19"/>
    <x v="0"/>
    <d v="2023-03-27T00:00:00"/>
    <s v="NO"/>
    <m/>
    <s v="APARECE CON TRAMITE CERRADO SIN RESPUESTA"/>
    <m/>
    <x v="3"/>
  </r>
  <r>
    <n v="103"/>
    <n v="20235210023592"/>
    <s v="2023-03-02 07:49:08"/>
    <s v="CONTRALORIA  GENERAL"/>
    <s v="SOLICITUDES CONTROL SOCIAL FEBRERO DE 2023"/>
    <s v="AGPJ"/>
    <s v="MARICELA PALACIO RODRIGUEZ"/>
    <s v="DP Interés Particular"/>
    <n v="15"/>
    <d v="2023-03-24T00:00:00"/>
    <n v="-3"/>
    <x v="0"/>
    <d v="2023-03-17T00:00:00"/>
    <s v="NO"/>
    <m/>
    <m/>
    <m/>
    <x v="3"/>
  </r>
  <r>
    <n v="104"/>
    <n v="20235210023622"/>
    <s v="2023-03-02 08:11:10"/>
    <s v="CONTRALORIA  GENERAL"/>
    <s v="SOLICITUDES CONTROL SOCIAL FEBRERO DE 2023 QUEBRADA MORACÍ"/>
    <s v="AGPJ"/>
    <s v="PEDRO JAVIER ORTEGON PINILLA"/>
    <s v="DP Interés Particular"/>
    <n v="15"/>
    <d v="2023-03-24T00:00:00"/>
    <n v="-3"/>
    <x v="0"/>
    <d v="2023-03-17T00:00:00"/>
    <s v="SI"/>
    <d v="2023-03-13T00:00:00"/>
    <n v="20235230093161"/>
    <s v="SI"/>
    <x v="1"/>
  </r>
  <r>
    <n v="105"/>
    <n v="20235210025492"/>
    <s v="2023-03-03 11:33:15"/>
    <s v="CONCEJO DE BOGOTA"/>
    <s v="PETICIÓN DE INFORMACIÓN"/>
    <s v="AGDL"/>
    <s v="NATHALY TORRES TORRES"/>
    <s v="DP Concejo - 10 días"/>
    <n v="10"/>
    <d v="2023-03-17T00:00:00"/>
    <n v="-10"/>
    <x v="0"/>
    <d v="2023-03-17T00:00:00"/>
    <s v="SI"/>
    <d v="2023-03-17T00:00:00"/>
    <n v="20235220100731"/>
    <s v="NO"/>
    <x v="1"/>
  </r>
  <r>
    <n v="106"/>
    <n v="20235210025652"/>
    <s v="2023-03-03 13:57:42"/>
    <s v="PERSONERIA LOCAL DE CHAPINERO"/>
    <s v="SINPROC-333202-2023 (FAVOR CONTESTAR AL CORREO PERSONERIACHAPINERO@PERSONERIABOGOTA.GOV.CO)"/>
    <s v="AGPJ"/>
    <s v="INACTIVO JEFERSON ALEJANDRO GOMEZ SANTAFE"/>
    <s v="DP Interés Particular"/>
    <n v="15"/>
    <d v="2023-03-27T00:00:00"/>
    <n v="0"/>
    <x v="0"/>
    <d v="2023-03-17T00:00:00"/>
    <s v="NO"/>
    <m/>
    <m/>
    <m/>
    <x v="3"/>
  </r>
  <r>
    <n v="107"/>
    <n v="20235210026872"/>
    <s v="2023-03-07 13:36:43"/>
    <s v="PERSONERIA LOCAL DE CHAPINERO"/>
    <s v="SINPROC-334646-2023. QUEJA POR SITUACION DE CONTRATISTAS"/>
    <s v="AGPJ"/>
    <s v="ALFREDO ENRIQUE CACERES MENDOZA"/>
    <s v="DP Ente de Control - 10 días"/>
    <n v="10"/>
    <d v="2023-03-22T00:00:00"/>
    <n v="-5"/>
    <x v="0"/>
    <d v="2023-03-17T00:00:00"/>
    <s v="SI"/>
    <d v="2023-03-13T00:00:00"/>
    <n v="20235230092061"/>
    <s v="SI"/>
    <x v="2"/>
  </r>
  <r>
    <n v="108"/>
    <n v="20235210026972"/>
    <s v="2023-03-07 14:29:06"/>
    <s v="PERSONERIA LOCAL DE CHAPINERO"/>
    <s v="SOLICITUD INFORMACIÓN RÍO BOGOTÁ"/>
    <s v="AGDL"/>
    <s v="LAURA CATALINA RUBIO CALDERON"/>
    <s v="DP Interés General"/>
    <n v="15"/>
    <d v="2023-03-29T00:00:00"/>
    <n v="2"/>
    <x v="1"/>
    <d v="2023-03-17T00:00:00"/>
    <s v="NO"/>
    <m/>
    <m/>
    <m/>
    <x v="3"/>
  </r>
  <r>
    <n v="109"/>
    <n v="20235210026982"/>
    <s v="2023-03-07 14:35:37"/>
    <s v="PERSONERIA LOCAL DE CHAPINERO"/>
    <s v="SINPROC-334129-2023. ACTIVIDAD COMERCIAL Y PATRIMONIO CULTURAL"/>
    <s v="AGPJ"/>
    <s v="ANGELA MARIA SAMUDIO LOPEZ"/>
    <s v="DP Interés Particular"/>
    <n v="15"/>
    <d v="2023-03-29T00:00:00"/>
    <n v="2"/>
    <x v="1"/>
    <d v="2023-03-17T00:00:00"/>
    <s v="SI"/>
    <d v="2023-03-15T00:00:00"/>
    <n v="20235230096361"/>
    <s v="NO"/>
    <x v="1"/>
  </r>
  <r>
    <n v="110"/>
    <n v="20235210026992"/>
    <s v="2023-03-07 14:37:51"/>
    <s v="PERSONERIA LOCAL DE CHAPINERO"/>
    <s v="SINPROC-3438413-2023. OCUPACION ESPACIO PUBLICO-ANDEN"/>
    <s v="AGPJ"/>
    <s v="ANGELA MARIA SAMUDIO LOPEZ"/>
    <s v="DP Ente de Control - 10 días"/>
    <n v="10"/>
    <d v="2023-03-22T00:00:00"/>
    <n v="-5"/>
    <x v="0"/>
    <d v="2023-03-17T00:00:00"/>
    <s v="SI"/>
    <d v="2023-03-14T00:00:00"/>
    <s v="20235230093701_x000a_20235230093351          20235230093381         "/>
    <s v="SI"/>
    <x v="2"/>
  </r>
  <r>
    <n v="111"/>
    <n v="20235210027962"/>
    <s v="2023-03-08 16:34:09"/>
    <s v="CONTRALORIA DE BOGOTA"/>
    <s v="SOLICITUD CARPETAS FÍSICAS CONTRATOS AUDITORIA REGULARIDAD PAD 2023"/>
    <s v="AGDL"/>
    <s v="MARIA JIMENA CARDONA DIAZ"/>
    <s v="DP Ente de Control - 10 días"/>
    <n v="10"/>
    <d v="2023-03-23T00:00:00"/>
    <n v="-4"/>
    <x v="0"/>
    <d v="2023-03-17T00:00:00"/>
    <s v="SI"/>
    <d v="2023-03-14T00:00:00"/>
    <n v="20235220094911"/>
    <s v="SI"/>
    <x v="2"/>
  </r>
  <r>
    <n v="112"/>
    <n v="20235210028342"/>
    <s v="2023-03-09 14:41:52"/>
    <s v="PERSONERIA LOCAL DE CHAPINERO"/>
    <s v="SOLICITUD DE INFORMACIÓN URGENTE"/>
    <s v="AGDL"/>
    <s v="LAURA CATALINA RUBIO CALDERON"/>
    <s v="DP Ente de Control - 3 días"/>
    <n v="3"/>
    <d v="2023-03-14T00:00:00"/>
    <n v="-13"/>
    <x v="0"/>
    <d v="2023-03-17T00:00:00"/>
    <s v="SI"/>
    <d v="2023-03-14T00:00:00"/>
    <n v="20235220089451"/>
    <s v="SI"/>
    <x v="2"/>
  </r>
  <r>
    <n v="113"/>
    <n v="20235210028452"/>
    <s v="2023-03-09 15:26:56"/>
    <s v="CONTRALORIA DE BOGOTA"/>
    <s v="COMUNICACIÓN APERTURA, PRESENTACIÓN EQUIPO COMISIONADO Y SOLICITUD DE INFORMACIÓN."/>
    <s v="AGDL"/>
    <s v="JAIME HERNANDO PRIETO ALVAREZ"/>
    <s v="DP Ente de Control - 10 días"/>
    <n v="10"/>
    <d v="2023-03-24T00:00:00"/>
    <n v="-3"/>
    <x v="0"/>
    <d v="2023-03-17T00:00:00"/>
    <s v="SI"/>
    <d v="2023-03-16T00:00:00"/>
    <n v="20235220100471"/>
    <s v="NO"/>
    <x v="1"/>
  </r>
  <r>
    <n v="114"/>
    <n v="20235210006572"/>
    <s v="2023-01-19 16:17:32"/>
    <s v="PERSONERIA LOCAL DE CHAPINERO"/>
    <s v="INFORMACION DE CONTRATOS AÑOS 2021 Y 2022"/>
    <s v="AGDL"/>
    <s v="MARIA JIMENA CARDONA DIAZ"/>
    <s v="Solicitud de información"/>
    <n v="10"/>
    <d v="2023-02-02T00:00:00"/>
    <n v="-53"/>
    <x v="0"/>
    <d v="2023-03-27T00:00:00"/>
    <s v="SI"/>
    <d v="2023-01-24T00:00:00"/>
    <n v="20235220024101"/>
    <s v="SI"/>
    <x v="0"/>
  </r>
  <r>
    <n v="115"/>
    <n v="20235210007182"/>
    <s v="2023-01-23 09:22:25"/>
    <s v="CONTRALORIA DE BOGOTA"/>
    <s v="ALCANCE A SOLICITUD INFORMACIÓN AUDITORIA REGULARIDAD PAD 2023 - RADICACIÓN 20235220018931- #: 2-2023-00855 FECHA: 2023-01-16"/>
    <s v="AGDL"/>
    <s v="MARIA JIMENA CARDONA DIAZ"/>
    <s v="Solicitud de información"/>
    <n v="10"/>
    <d v="2023-02-06T00:00:00"/>
    <n v="-49"/>
    <x v="0"/>
    <d v="2023-03-27T00:00:00"/>
    <s v="SI"/>
    <d v="2023-01-19T00:00:00"/>
    <n v="20235220018931"/>
    <s v="SI"/>
    <x v="0"/>
  </r>
  <r>
    <n v="116"/>
    <n v="20235210007302"/>
    <s v="2023-01-23 13:06:15"/>
    <s v="CONTRALORIA DE BOGOTA"/>
    <s v="ALCANCE A SOLICITUD INFORMACIÓN AUDITORIA REGULARIDAD PAD 2023 - RADICACIÓN 20235220018931- #: 2-2023-00855 FECHA: 2023-01-16 Y : 2-2023- 01276 -20235210007182 23-01-23"/>
    <s v="AGDL"/>
    <s v="MARIA JIMENA CARDONA DIAZ"/>
    <s v="Solicitud de información"/>
    <n v="10"/>
    <d v="2023-02-06T00:00:00"/>
    <n v="-49"/>
    <x v="0"/>
    <d v="2023-03-27T00:00:00"/>
    <s v="SI"/>
    <d v="2023-01-24T00:00:00"/>
    <n v="20235220024171"/>
    <s v="NO"/>
    <x v="1"/>
  </r>
  <r>
    <n v="117"/>
    <n v="20235210007432"/>
    <s v="2023-01-23 18:18:07"/>
    <s v="CONCEJO DE BOGOTA"/>
    <s v="DERECHO DE PETICIÓN FORMULADO CON FUNDAMENTO EN EL ARTÍCULO 23 DE LA C.P.C"/>
    <s v="AGPJ"/>
    <s v="ALFREDO ENRIQUE CACERES MENDOZA"/>
    <s v="DP Ente de Control - 1 día"/>
    <n v="1"/>
    <d v="2023-01-24T00:00:00"/>
    <n v="-62"/>
    <x v="0"/>
    <d v="2023-03-27T00:00:00"/>
    <s v="SI"/>
    <d v="2023-02-07T00:00:00"/>
    <n v="20235220041671"/>
    <s v="SI"/>
    <x v="0"/>
  </r>
  <r>
    <n v="118"/>
    <n v="20235210012652"/>
    <s v="2023-02-02 16:01:47"/>
    <s v="CONTRALORIA DE BOGOTA"/>
    <s v="SOLICITUD DE CONTRATOS"/>
    <s v="AGDL"/>
    <s v="MARIA JIMENA CARDONA DIAZ"/>
    <s v="Solicitud de información"/>
    <n v="10"/>
    <d v="2023-02-16T00:00:00"/>
    <n v="-39"/>
    <x v="0"/>
    <d v="2023-03-27T00:00:00"/>
    <s v="SI"/>
    <d v="2023-02-07T00:00:00"/>
    <n v="20235220041071"/>
    <s v="SI"/>
    <x v="0"/>
  </r>
  <r>
    <n v="119"/>
    <n v="20235210014082"/>
    <s v="2023-02-07 14:45:20"/>
    <s v="CONTRALORIA  GENERAL"/>
    <s v="SOLICITUD CARPETAS FÍSICAS CONTRATO 167 DE 2019"/>
    <s v="AGDL"/>
    <s v="MARIA JIMENA CARDONA DIAZ"/>
    <s v="Solicitud de información"/>
    <n v="10"/>
    <d v="2023-02-21T00:00:00"/>
    <n v="-34"/>
    <x v="0"/>
    <d v="2023-03-27T00:00:00"/>
    <s v="SI"/>
    <d v="2023-02-20T00:00:00"/>
    <n v="20235220059331"/>
    <s v="NO"/>
    <x v="1"/>
  </r>
  <r>
    <n v="120"/>
    <n v="20235210018132"/>
    <s v="2023-02-16 13:34:11"/>
    <s v="PERSONERIA LOCAL DE CHAPINERO"/>
    <s v="REQUERIMIENTO CIUDADANO SINPROC NO. 329981 (POR FAVOR CITE ESTE NÚMERO PARA RESPONDER Y CONSULTAR EL INCUMPLIMIENTO DE OBLIGACIONES DE PAGO DEL CONTRATO DE PRESTACIÓN DE SERVICIOS PS-017-159-22 PARA LA EJECUCIÓN DEL CONTRATO DE OBRA NO.FDLCH-COP-159-2022.¿¿¿"/>
    <s v="AGDL"/>
    <s v="ADRIANA MILENA FAURA PUENTES"/>
    <s v="DP Ente de Control - 5 días"/>
    <n v="5"/>
    <d v="2023-02-23T00:00:00"/>
    <n v="-32"/>
    <x v="0"/>
    <d v="2023-03-27T00:00:00"/>
    <s v="SI"/>
    <d v="2023-03-28T00:00:00"/>
    <n v="20235220073701"/>
    <s v="SI"/>
    <x v="0"/>
  </r>
  <r>
    <n v="121"/>
    <n v="20235210019002"/>
    <s v="2023-02-20 10:47:28"/>
    <s v="PERSONERIA LOCAL DE CHAPINERO"/>
    <s v="SIRIUS 2022ER0312880 DE 2022"/>
    <s v="AGPJ"/>
    <s v="DIEGO ALEJANDRO FERNANDEZ CORTES"/>
    <s v="Solicitud de información"/>
    <n v="10"/>
    <d v="2023-03-06T00:00:00"/>
    <n v="-21"/>
    <x v="0"/>
    <d v="2023-03-27T00:00:00"/>
    <s v="NO"/>
    <m/>
    <m/>
    <m/>
    <x v="3"/>
  </r>
  <r>
    <n v="122"/>
    <n v="20235210030082"/>
    <s v="2023-03-14 16:03:58"/>
    <s v="PERSONERIA LOCAL DE CHAPINERO"/>
    <s v="SOLICITUD CONFIRMACIÓN RESPUESTA DEL IPES."/>
    <s v="AGPJ"/>
    <s v="CRISTIAN ANDRES MONROY CARANTON"/>
    <s v="Solicitud de información"/>
    <n v="10"/>
    <d v="2023-03-29T00:00:00"/>
    <n v="2"/>
    <x v="1"/>
    <d v="2023-03-27T00:00:00"/>
    <s v="NO"/>
    <m/>
    <m/>
    <m/>
    <x v="3"/>
  </r>
  <r>
    <n v="123"/>
    <n v="20235210031902"/>
    <s v="2023-03-17 13:52:40"/>
    <s v="CONCEJO DE BOGOTA"/>
    <s v="SOLICITUD DE INSPECCIÓN, VIGILANCIA Y CONTROL CALLE 95 # 12- 14 Y CALLE 96 # 12- 23"/>
    <s v="AGPJ"/>
    <s v="ANDRES FELIPE RAMOS ARENAS"/>
    <s v="DP Concejo - 10 días"/>
    <n v="10"/>
    <d v="2023-04-03T00:00:00"/>
    <n v="7"/>
    <x v="2"/>
    <d v="2023-03-27T00:00:00"/>
    <s v="NO"/>
    <m/>
    <m/>
    <m/>
    <x v="3"/>
  </r>
  <r>
    <n v="124"/>
    <n v="20235210032132"/>
    <s v="2023-03-21 07:03:02"/>
    <s v="CONCEJO DE BOGOTA"/>
    <s v="SOLICITUD DE INFORMACIÓN SOBRE LOS CONTRATOS DESDE EL AÑO 2019"/>
    <s v="AGDL"/>
    <s v="NATHALY TORRES TORRES"/>
    <s v="DP Concejo - 5 días"/>
    <n v="5"/>
    <d v="2023-03-28T00:00:00"/>
    <n v="1"/>
    <x v="1"/>
    <d v="2023-03-27T00:00:00"/>
    <s v="NO"/>
    <m/>
    <m/>
    <m/>
    <x v="3"/>
  </r>
  <r>
    <n v="125"/>
    <n v="20235210032202"/>
    <s v="2023-03-21 08:01:48"/>
    <s v="PERSONERIA LOCAL DE CHAPINERO"/>
    <s v="SOLICITUD DE RESPUESTA URGENTE A CONCEJAL"/>
    <s v="AGDL"/>
    <s v="NATHALY TORRES TORRES"/>
    <s v="DP Concejo - 3 días"/>
    <n v="3"/>
    <d v="2023-03-24T00:00:00"/>
    <n v="-3"/>
    <x v="0"/>
    <d v="2023-03-27T00:00:00"/>
    <s v="NO"/>
    <m/>
    <m/>
    <m/>
    <x v="3"/>
  </r>
  <r>
    <n v="126"/>
    <n v="20235210032822"/>
    <s v="2023-03-22 09:15:39"/>
    <s v="PERSONERIA LOCAL DE CHAPINERO"/>
    <s v="REMISIÓN POR COMPETENCIA ATRIBUCIONES POR EL PREDIO UBICADO EN LA KR 8 # 100 - 33"/>
    <s v="AGPJ"/>
    <s v="MARICELA PALACIO RODRIGUEZ"/>
    <s v="DP Interés Particular"/>
    <n v="15"/>
    <d v="2023-04-14T00:00:00"/>
    <n v="18"/>
    <x v="2"/>
    <s v="27/03//2023"/>
    <s v="NO"/>
    <m/>
    <m/>
    <m/>
    <x v="3"/>
  </r>
  <r>
    <n v="127"/>
    <n v="20235210033672"/>
    <s v="2023-03-24 08:16:12"/>
    <s v="PERSONERIA LOCAL DE CHAPINERO"/>
    <s v="ALCANCE A OFICIO RADICADO 2023-EE-00606028 HC ÁLVARO ACEVEDO LEGUIZAMÓN"/>
    <s v="AGDL"/>
    <s v="NATHALY TORRES TORRES"/>
    <s v="Solicitud de información"/>
    <n v="10"/>
    <d v="2023-04-11T00:00:00"/>
    <n v="15"/>
    <x v="2"/>
    <d v="2023-03-27T00:00:00"/>
    <s v="NO"/>
    <m/>
    <m/>
    <m/>
    <x v="3"/>
  </r>
  <r>
    <n v="128"/>
    <m/>
    <m/>
    <m/>
    <m/>
    <m/>
    <m/>
    <m/>
    <s v=" "/>
    <s v=""/>
    <s v=""/>
    <x v="3"/>
    <m/>
    <m/>
    <m/>
    <m/>
    <m/>
    <x v="5"/>
  </r>
  <r>
    <n v="129"/>
    <m/>
    <m/>
    <m/>
    <m/>
    <m/>
    <m/>
    <m/>
    <s v=" "/>
    <s v=""/>
    <s v=""/>
    <x v="3"/>
    <m/>
    <m/>
    <m/>
    <m/>
    <m/>
    <x v="5"/>
  </r>
  <r>
    <n v="130"/>
    <m/>
    <m/>
    <m/>
    <m/>
    <m/>
    <m/>
    <m/>
    <s v=" "/>
    <s v=""/>
    <s v=""/>
    <x v="3"/>
    <m/>
    <m/>
    <m/>
    <m/>
    <m/>
    <x v="5"/>
  </r>
  <r>
    <n v="131"/>
    <m/>
    <m/>
    <m/>
    <m/>
    <m/>
    <m/>
    <m/>
    <s v=" "/>
    <s v=""/>
    <s v=""/>
    <x v="3"/>
    <m/>
    <m/>
    <m/>
    <m/>
    <m/>
    <x v="5"/>
  </r>
  <r>
    <n v="132"/>
    <m/>
    <m/>
    <m/>
    <m/>
    <m/>
    <m/>
    <m/>
    <s v=" "/>
    <s v=""/>
    <s v=""/>
    <x v="3"/>
    <m/>
    <m/>
    <m/>
    <m/>
    <m/>
    <x v="5"/>
  </r>
  <r>
    <n v="133"/>
    <m/>
    <m/>
    <m/>
    <m/>
    <m/>
    <m/>
    <m/>
    <s v=" "/>
    <s v=""/>
    <s v=""/>
    <x v="3"/>
    <m/>
    <m/>
    <m/>
    <m/>
    <m/>
    <x v="5"/>
  </r>
  <r>
    <n v="134"/>
    <m/>
    <m/>
    <m/>
    <m/>
    <m/>
    <m/>
    <m/>
    <s v=" "/>
    <s v=""/>
    <s v=""/>
    <x v="3"/>
    <m/>
    <m/>
    <m/>
    <m/>
    <m/>
    <x v="5"/>
  </r>
  <r>
    <n v="135"/>
    <m/>
    <m/>
    <m/>
    <m/>
    <m/>
    <m/>
    <m/>
    <s v=" "/>
    <s v=""/>
    <s v=""/>
    <x v="3"/>
    <m/>
    <m/>
    <m/>
    <m/>
    <m/>
    <x v="5"/>
  </r>
  <r>
    <n v="136"/>
    <m/>
    <m/>
    <m/>
    <m/>
    <m/>
    <m/>
    <m/>
    <s v=" "/>
    <s v=""/>
    <s v=""/>
    <x v="3"/>
    <m/>
    <m/>
    <m/>
    <m/>
    <m/>
    <x v="5"/>
  </r>
  <r>
    <n v="137"/>
    <m/>
    <m/>
    <m/>
    <m/>
    <m/>
    <m/>
    <m/>
    <s v=" "/>
    <s v=""/>
    <s v=""/>
    <x v="3"/>
    <m/>
    <m/>
    <m/>
    <m/>
    <m/>
    <x v="5"/>
  </r>
  <r>
    <n v="138"/>
    <m/>
    <m/>
    <m/>
    <m/>
    <m/>
    <m/>
    <m/>
    <s v=" "/>
    <s v=""/>
    <s v=""/>
    <x v="3"/>
    <m/>
    <m/>
    <m/>
    <m/>
    <m/>
    <x v="5"/>
  </r>
  <r>
    <n v="139"/>
    <m/>
    <m/>
    <m/>
    <m/>
    <m/>
    <m/>
    <m/>
    <s v=" "/>
    <s v=""/>
    <s v=""/>
    <x v="3"/>
    <m/>
    <m/>
    <m/>
    <m/>
    <m/>
    <x v="5"/>
  </r>
  <r>
    <n v="140"/>
    <m/>
    <m/>
    <m/>
    <m/>
    <m/>
    <m/>
    <m/>
    <s v=" "/>
    <s v=""/>
    <s v=""/>
    <x v="3"/>
    <m/>
    <m/>
    <m/>
    <m/>
    <m/>
    <x v="5"/>
  </r>
  <r>
    <n v="141"/>
    <m/>
    <m/>
    <m/>
    <m/>
    <m/>
    <m/>
    <m/>
    <s v=" "/>
    <s v=""/>
    <s v=""/>
    <x v="3"/>
    <m/>
    <m/>
    <m/>
    <m/>
    <m/>
    <x v="5"/>
  </r>
  <r>
    <n v="142"/>
    <m/>
    <m/>
    <m/>
    <m/>
    <m/>
    <m/>
    <m/>
    <s v=" "/>
    <s v=""/>
    <s v=""/>
    <x v="3"/>
    <m/>
    <m/>
    <m/>
    <m/>
    <m/>
    <x v="5"/>
  </r>
  <r>
    <n v="143"/>
    <m/>
    <m/>
    <m/>
    <m/>
    <m/>
    <m/>
    <m/>
    <s v=" "/>
    <s v=""/>
    <s v=""/>
    <x v="3"/>
    <m/>
    <m/>
    <m/>
    <m/>
    <m/>
    <x v="5"/>
  </r>
  <r>
    <n v="144"/>
    <m/>
    <m/>
    <m/>
    <m/>
    <m/>
    <m/>
    <m/>
    <s v=" "/>
    <s v=""/>
    <s v=""/>
    <x v="3"/>
    <m/>
    <m/>
    <m/>
    <m/>
    <m/>
    <x v="5"/>
  </r>
  <r>
    <n v="145"/>
    <m/>
    <m/>
    <m/>
    <m/>
    <m/>
    <m/>
    <m/>
    <s v=" "/>
    <s v=""/>
    <s v=""/>
    <x v="3"/>
    <m/>
    <m/>
    <m/>
    <m/>
    <m/>
    <x v="5"/>
  </r>
  <r>
    <n v="146"/>
    <m/>
    <m/>
    <m/>
    <m/>
    <m/>
    <m/>
    <m/>
    <s v=" "/>
    <s v=""/>
    <s v=""/>
    <x v="3"/>
    <m/>
    <m/>
    <m/>
    <m/>
    <m/>
    <x v="5"/>
  </r>
  <r>
    <n v="147"/>
    <m/>
    <m/>
    <m/>
    <m/>
    <m/>
    <m/>
    <m/>
    <s v=" "/>
    <s v=""/>
    <s v=""/>
    <x v="3"/>
    <m/>
    <m/>
    <m/>
    <m/>
    <m/>
    <x v="5"/>
  </r>
  <r>
    <n v="148"/>
    <m/>
    <m/>
    <m/>
    <m/>
    <m/>
    <m/>
    <m/>
    <s v=" "/>
    <s v=""/>
    <s v=""/>
    <x v="3"/>
    <m/>
    <m/>
    <m/>
    <m/>
    <m/>
    <x v="5"/>
  </r>
  <r>
    <n v="149"/>
    <m/>
    <m/>
    <m/>
    <m/>
    <m/>
    <m/>
    <m/>
    <s v=" "/>
    <s v=""/>
    <s v=""/>
    <x v="3"/>
    <m/>
    <m/>
    <m/>
    <m/>
    <m/>
    <x v="5"/>
  </r>
  <r>
    <n v="150"/>
    <m/>
    <m/>
    <m/>
    <m/>
    <m/>
    <m/>
    <m/>
    <s v=" "/>
    <s v=""/>
    <s v=""/>
    <x v="3"/>
    <m/>
    <m/>
    <m/>
    <m/>
    <m/>
    <x v="5"/>
  </r>
  <r>
    <n v="151"/>
    <m/>
    <m/>
    <m/>
    <m/>
    <m/>
    <m/>
    <m/>
    <s v=" "/>
    <s v=""/>
    <s v=""/>
    <x v="3"/>
    <m/>
    <m/>
    <m/>
    <m/>
    <m/>
    <x v="5"/>
  </r>
  <r>
    <n v="152"/>
    <m/>
    <m/>
    <m/>
    <m/>
    <m/>
    <m/>
    <m/>
    <s v=" "/>
    <s v=""/>
    <s v=""/>
    <x v="3"/>
    <m/>
    <m/>
    <m/>
    <m/>
    <m/>
    <x v="5"/>
  </r>
  <r>
    <n v="153"/>
    <m/>
    <m/>
    <m/>
    <m/>
    <m/>
    <m/>
    <m/>
    <s v=" "/>
    <s v=""/>
    <s v=""/>
    <x v="3"/>
    <m/>
    <m/>
    <m/>
    <m/>
    <m/>
    <x v="5"/>
  </r>
  <r>
    <n v="154"/>
    <m/>
    <m/>
    <m/>
    <m/>
    <m/>
    <m/>
    <m/>
    <s v=" "/>
    <s v=""/>
    <s v=""/>
    <x v="3"/>
    <m/>
    <m/>
    <m/>
    <m/>
    <m/>
    <x v="5"/>
  </r>
  <r>
    <n v="155"/>
    <m/>
    <m/>
    <m/>
    <m/>
    <m/>
    <m/>
    <m/>
    <s v=" "/>
    <s v=""/>
    <s v=""/>
    <x v="3"/>
    <m/>
    <m/>
    <m/>
    <m/>
    <m/>
    <x v="5"/>
  </r>
  <r>
    <n v="156"/>
    <m/>
    <m/>
    <m/>
    <m/>
    <m/>
    <m/>
    <m/>
    <s v=" "/>
    <s v=""/>
    <s v=""/>
    <x v="3"/>
    <m/>
    <m/>
    <m/>
    <m/>
    <m/>
    <x v="5"/>
  </r>
  <r>
    <n v="157"/>
    <m/>
    <m/>
    <m/>
    <m/>
    <m/>
    <m/>
    <m/>
    <s v=" "/>
    <s v=""/>
    <s v=""/>
    <x v="3"/>
    <m/>
    <m/>
    <m/>
    <m/>
    <m/>
    <x v="5"/>
  </r>
  <r>
    <n v="158"/>
    <m/>
    <m/>
    <m/>
    <m/>
    <m/>
    <m/>
    <m/>
    <s v=" "/>
    <s v=""/>
    <s v=""/>
    <x v="3"/>
    <m/>
    <m/>
    <m/>
    <m/>
    <m/>
    <x v="5"/>
  </r>
  <r>
    <n v="159"/>
    <m/>
    <m/>
    <m/>
    <m/>
    <m/>
    <m/>
    <m/>
    <s v=" "/>
    <s v=""/>
    <s v=""/>
    <x v="3"/>
    <m/>
    <m/>
    <m/>
    <m/>
    <m/>
    <x v="5"/>
  </r>
  <r>
    <n v="160"/>
    <m/>
    <m/>
    <m/>
    <m/>
    <m/>
    <m/>
    <m/>
    <s v=" "/>
    <s v=""/>
    <s v=""/>
    <x v="3"/>
    <m/>
    <m/>
    <m/>
    <m/>
    <m/>
    <x v="5"/>
  </r>
  <r>
    <n v="161"/>
    <m/>
    <m/>
    <m/>
    <m/>
    <m/>
    <m/>
    <m/>
    <s v=" "/>
    <s v=""/>
    <s v=""/>
    <x v="3"/>
    <m/>
    <m/>
    <m/>
    <m/>
    <m/>
    <x v="5"/>
  </r>
  <r>
    <n v="162"/>
    <m/>
    <m/>
    <m/>
    <m/>
    <m/>
    <m/>
    <m/>
    <s v=" "/>
    <s v=""/>
    <s v=""/>
    <x v="3"/>
    <m/>
    <m/>
    <m/>
    <m/>
    <m/>
    <x v="5"/>
  </r>
  <r>
    <n v="163"/>
    <m/>
    <m/>
    <m/>
    <m/>
    <m/>
    <m/>
    <m/>
    <s v=" "/>
    <s v=""/>
    <s v=""/>
    <x v="3"/>
    <m/>
    <m/>
    <m/>
    <m/>
    <m/>
    <x v="5"/>
  </r>
  <r>
    <n v="164"/>
    <m/>
    <m/>
    <m/>
    <m/>
    <m/>
    <m/>
    <m/>
    <s v=" "/>
    <s v=""/>
    <s v=""/>
    <x v="3"/>
    <m/>
    <m/>
    <m/>
    <m/>
    <m/>
    <x v="5"/>
  </r>
  <r>
    <n v="165"/>
    <m/>
    <m/>
    <m/>
    <m/>
    <m/>
    <m/>
    <m/>
    <s v=" "/>
    <s v=""/>
    <s v=""/>
    <x v="3"/>
    <m/>
    <m/>
    <m/>
    <m/>
    <m/>
    <x v="5"/>
  </r>
  <r>
    <n v="166"/>
    <m/>
    <m/>
    <m/>
    <m/>
    <m/>
    <m/>
    <m/>
    <s v=" "/>
    <s v=""/>
    <s v=""/>
    <x v="3"/>
    <m/>
    <m/>
    <m/>
    <m/>
    <m/>
    <x v="5"/>
  </r>
  <r>
    <n v="167"/>
    <m/>
    <m/>
    <m/>
    <m/>
    <m/>
    <m/>
    <m/>
    <s v=" "/>
    <s v=""/>
    <s v=""/>
    <x v="3"/>
    <m/>
    <m/>
    <m/>
    <m/>
    <m/>
    <x v="5"/>
  </r>
  <r>
    <n v="168"/>
    <m/>
    <m/>
    <m/>
    <m/>
    <m/>
    <m/>
    <m/>
    <s v=" "/>
    <s v=""/>
    <s v=""/>
    <x v="3"/>
    <m/>
    <m/>
    <m/>
    <m/>
    <m/>
    <x v="5"/>
  </r>
  <r>
    <n v="169"/>
    <m/>
    <m/>
    <m/>
    <m/>
    <m/>
    <m/>
    <m/>
    <s v=" "/>
    <s v=""/>
    <s v=""/>
    <x v="3"/>
    <m/>
    <m/>
    <m/>
    <m/>
    <m/>
    <x v="5"/>
  </r>
  <r>
    <n v="170"/>
    <m/>
    <m/>
    <m/>
    <m/>
    <m/>
    <m/>
    <m/>
    <s v=" "/>
    <s v=""/>
    <s v=""/>
    <x v="3"/>
    <m/>
    <m/>
    <m/>
    <m/>
    <m/>
    <x v="5"/>
  </r>
  <r>
    <n v="171"/>
    <m/>
    <m/>
    <m/>
    <m/>
    <m/>
    <m/>
    <m/>
    <s v=" "/>
    <s v=""/>
    <s v=""/>
    <x v="3"/>
    <m/>
    <m/>
    <m/>
    <m/>
    <m/>
    <x v="5"/>
  </r>
  <r>
    <n v="172"/>
    <m/>
    <m/>
    <m/>
    <m/>
    <m/>
    <m/>
    <m/>
    <s v=" "/>
    <s v=""/>
    <s v=""/>
    <x v="3"/>
    <m/>
    <m/>
    <m/>
    <m/>
    <m/>
    <x v="5"/>
  </r>
  <r>
    <n v="173"/>
    <m/>
    <m/>
    <m/>
    <m/>
    <m/>
    <m/>
    <m/>
    <s v=" "/>
    <s v=""/>
    <s v=""/>
    <x v="3"/>
    <m/>
    <m/>
    <m/>
    <m/>
    <m/>
    <x v="5"/>
  </r>
  <r>
    <n v="174"/>
    <m/>
    <m/>
    <m/>
    <m/>
    <m/>
    <m/>
    <m/>
    <s v=" "/>
    <s v=""/>
    <s v=""/>
    <x v="3"/>
    <m/>
    <m/>
    <m/>
    <m/>
    <m/>
    <x v="5"/>
  </r>
  <r>
    <n v="175"/>
    <m/>
    <m/>
    <m/>
    <m/>
    <m/>
    <m/>
    <m/>
    <s v=" "/>
    <s v=""/>
    <s v=""/>
    <x v="3"/>
    <m/>
    <m/>
    <m/>
    <m/>
    <m/>
    <x v="5"/>
  </r>
  <r>
    <n v="176"/>
    <m/>
    <m/>
    <m/>
    <m/>
    <m/>
    <m/>
    <m/>
    <s v=" "/>
    <s v=""/>
    <s v=""/>
    <x v="3"/>
    <m/>
    <m/>
    <m/>
    <m/>
    <m/>
    <x v="5"/>
  </r>
  <r>
    <n v="177"/>
    <m/>
    <m/>
    <m/>
    <m/>
    <m/>
    <m/>
    <m/>
    <s v=" "/>
    <s v=""/>
    <s v=""/>
    <x v="3"/>
    <m/>
    <m/>
    <m/>
    <m/>
    <m/>
    <x v="5"/>
  </r>
  <r>
    <n v="178"/>
    <m/>
    <m/>
    <m/>
    <m/>
    <m/>
    <m/>
    <m/>
    <s v=" "/>
    <s v=""/>
    <s v=""/>
    <x v="3"/>
    <m/>
    <m/>
    <m/>
    <m/>
    <m/>
    <x v="5"/>
  </r>
  <r>
    <n v="179"/>
    <m/>
    <m/>
    <m/>
    <m/>
    <m/>
    <m/>
    <m/>
    <s v=" "/>
    <s v=""/>
    <s v=""/>
    <x v="3"/>
    <m/>
    <m/>
    <m/>
    <m/>
    <m/>
    <x v="5"/>
  </r>
  <r>
    <n v="180"/>
    <m/>
    <m/>
    <m/>
    <m/>
    <m/>
    <m/>
    <m/>
    <s v=" "/>
    <s v=""/>
    <s v=""/>
    <x v="3"/>
    <m/>
    <m/>
    <m/>
    <m/>
    <m/>
    <x v="5"/>
  </r>
  <r>
    <n v="181"/>
    <m/>
    <m/>
    <m/>
    <m/>
    <m/>
    <m/>
    <m/>
    <s v=" "/>
    <s v=""/>
    <s v=""/>
    <x v="3"/>
    <m/>
    <m/>
    <m/>
    <m/>
    <m/>
    <x v="5"/>
  </r>
  <r>
    <n v="182"/>
    <m/>
    <m/>
    <m/>
    <m/>
    <m/>
    <m/>
    <m/>
    <s v=" "/>
    <s v=""/>
    <s v=""/>
    <x v="3"/>
    <m/>
    <m/>
    <m/>
    <m/>
    <m/>
    <x v="5"/>
  </r>
  <r>
    <n v="183"/>
    <m/>
    <m/>
    <m/>
    <m/>
    <m/>
    <m/>
    <m/>
    <s v=" "/>
    <s v=""/>
    <s v=""/>
    <x v="3"/>
    <m/>
    <m/>
    <m/>
    <m/>
    <m/>
    <x v="5"/>
  </r>
  <r>
    <n v="184"/>
    <m/>
    <m/>
    <m/>
    <m/>
    <m/>
    <m/>
    <m/>
    <s v=" "/>
    <s v=""/>
    <s v=""/>
    <x v="3"/>
    <m/>
    <m/>
    <m/>
    <m/>
    <m/>
    <x v="5"/>
  </r>
  <r>
    <n v="185"/>
    <m/>
    <m/>
    <m/>
    <m/>
    <m/>
    <m/>
    <m/>
    <s v=" "/>
    <s v=""/>
    <s v=""/>
    <x v="3"/>
    <m/>
    <m/>
    <m/>
    <m/>
    <m/>
    <x v="5"/>
  </r>
  <r>
    <n v="186"/>
    <m/>
    <m/>
    <m/>
    <m/>
    <m/>
    <m/>
    <m/>
    <s v=" "/>
    <s v=""/>
    <s v=""/>
    <x v="3"/>
    <m/>
    <m/>
    <m/>
    <m/>
    <m/>
    <x v="5"/>
  </r>
  <r>
    <n v="187"/>
    <m/>
    <m/>
    <m/>
    <m/>
    <m/>
    <m/>
    <m/>
    <s v=" "/>
    <s v=""/>
    <s v=""/>
    <x v="3"/>
    <m/>
    <m/>
    <m/>
    <m/>
    <m/>
    <x v="5"/>
  </r>
  <r>
    <n v="188"/>
    <m/>
    <m/>
    <m/>
    <m/>
    <m/>
    <m/>
    <m/>
    <s v=" "/>
    <s v=""/>
    <s v=""/>
    <x v="3"/>
    <m/>
    <m/>
    <m/>
    <m/>
    <m/>
    <x v="5"/>
  </r>
  <r>
    <n v="189"/>
    <m/>
    <m/>
    <m/>
    <m/>
    <m/>
    <m/>
    <m/>
    <s v=" "/>
    <s v=""/>
    <s v=""/>
    <x v="3"/>
    <m/>
    <m/>
    <m/>
    <m/>
    <m/>
    <x v="5"/>
  </r>
  <r>
    <n v="190"/>
    <m/>
    <m/>
    <m/>
    <m/>
    <m/>
    <m/>
    <m/>
    <s v=" "/>
    <s v=""/>
    <s v=""/>
    <x v="3"/>
    <m/>
    <m/>
    <m/>
    <m/>
    <m/>
    <x v="5"/>
  </r>
  <r>
    <n v="191"/>
    <m/>
    <m/>
    <m/>
    <m/>
    <m/>
    <m/>
    <m/>
    <s v=" "/>
    <s v=""/>
    <s v=""/>
    <x v="3"/>
    <m/>
    <m/>
    <m/>
    <m/>
    <m/>
    <x v="5"/>
  </r>
  <r>
    <n v="192"/>
    <m/>
    <m/>
    <m/>
    <m/>
    <m/>
    <m/>
    <m/>
    <s v=" "/>
    <s v=""/>
    <s v=""/>
    <x v="3"/>
    <m/>
    <m/>
    <m/>
    <m/>
    <m/>
    <x v="5"/>
  </r>
  <r>
    <n v="193"/>
    <m/>
    <m/>
    <m/>
    <m/>
    <m/>
    <m/>
    <m/>
    <s v=" "/>
    <s v=""/>
    <s v=""/>
    <x v="3"/>
    <m/>
    <m/>
    <m/>
    <m/>
    <m/>
    <x v="5"/>
  </r>
  <r>
    <n v="194"/>
    <m/>
    <m/>
    <m/>
    <m/>
    <m/>
    <m/>
    <m/>
    <s v=" "/>
    <s v=""/>
    <s v=""/>
    <x v="3"/>
    <m/>
    <m/>
    <m/>
    <m/>
    <m/>
    <x v="5"/>
  </r>
  <r>
    <n v="195"/>
    <m/>
    <m/>
    <m/>
    <m/>
    <m/>
    <m/>
    <m/>
    <s v=" "/>
    <s v=""/>
    <s v=""/>
    <x v="3"/>
    <m/>
    <m/>
    <m/>
    <m/>
    <m/>
    <x v="5"/>
  </r>
  <r>
    <n v="196"/>
    <m/>
    <m/>
    <m/>
    <m/>
    <m/>
    <m/>
    <m/>
    <s v=" "/>
    <s v=""/>
    <s v=""/>
    <x v="3"/>
    <m/>
    <m/>
    <m/>
    <m/>
    <m/>
    <x v="5"/>
  </r>
  <r>
    <n v="197"/>
    <m/>
    <m/>
    <m/>
    <m/>
    <m/>
    <m/>
    <m/>
    <s v=" "/>
    <s v=""/>
    <s v=""/>
    <x v="3"/>
    <m/>
    <m/>
    <m/>
    <m/>
    <m/>
    <x v="5"/>
  </r>
  <r>
    <n v="198"/>
    <m/>
    <m/>
    <m/>
    <m/>
    <m/>
    <m/>
    <m/>
    <s v=" "/>
    <s v=""/>
    <s v=""/>
    <x v="3"/>
    <m/>
    <m/>
    <m/>
    <m/>
    <m/>
    <x v="5"/>
  </r>
  <r>
    <n v="199"/>
    <m/>
    <m/>
    <m/>
    <m/>
    <m/>
    <m/>
    <m/>
    <s v=" "/>
    <s v=""/>
    <s v=""/>
    <x v="3"/>
    <m/>
    <m/>
    <m/>
    <m/>
    <m/>
    <x v="5"/>
  </r>
  <r>
    <n v="200"/>
    <m/>
    <m/>
    <m/>
    <m/>
    <m/>
    <m/>
    <m/>
    <s v=" "/>
    <s v=""/>
    <s v=""/>
    <x v="3"/>
    <m/>
    <m/>
    <m/>
    <m/>
    <m/>
    <x v="5"/>
  </r>
  <r>
    <n v="201"/>
    <m/>
    <m/>
    <m/>
    <m/>
    <m/>
    <m/>
    <m/>
    <s v=" "/>
    <s v=""/>
    <s v=""/>
    <x v="3"/>
    <m/>
    <m/>
    <m/>
    <m/>
    <m/>
    <x v="5"/>
  </r>
  <r>
    <n v="202"/>
    <m/>
    <m/>
    <m/>
    <m/>
    <m/>
    <m/>
    <m/>
    <s v=" "/>
    <s v=""/>
    <s v=""/>
    <x v="3"/>
    <m/>
    <m/>
    <m/>
    <m/>
    <m/>
    <x v="5"/>
  </r>
  <r>
    <n v="203"/>
    <m/>
    <m/>
    <m/>
    <m/>
    <m/>
    <m/>
    <m/>
    <s v=" "/>
    <s v=""/>
    <s v=""/>
    <x v="3"/>
    <m/>
    <m/>
    <m/>
    <m/>
    <m/>
    <x v="5"/>
  </r>
  <r>
    <n v="204"/>
    <m/>
    <m/>
    <m/>
    <m/>
    <m/>
    <m/>
    <m/>
    <s v=" "/>
    <s v=""/>
    <s v=""/>
    <x v="3"/>
    <m/>
    <m/>
    <m/>
    <m/>
    <m/>
    <x v="5"/>
  </r>
  <r>
    <n v="205"/>
    <m/>
    <m/>
    <m/>
    <m/>
    <m/>
    <m/>
    <m/>
    <s v=" "/>
    <s v=""/>
    <s v=""/>
    <x v="3"/>
    <m/>
    <m/>
    <m/>
    <m/>
    <m/>
    <x v="5"/>
  </r>
  <r>
    <n v="206"/>
    <m/>
    <m/>
    <m/>
    <m/>
    <m/>
    <m/>
    <m/>
    <s v=" "/>
    <s v=""/>
    <s v=""/>
    <x v="3"/>
    <m/>
    <m/>
    <m/>
    <m/>
    <m/>
    <x v="5"/>
  </r>
  <r>
    <n v="207"/>
    <m/>
    <m/>
    <m/>
    <m/>
    <m/>
    <m/>
    <m/>
    <s v=" "/>
    <s v=""/>
    <s v=""/>
    <x v="3"/>
    <m/>
    <m/>
    <m/>
    <m/>
    <m/>
    <x v="5"/>
  </r>
  <r>
    <n v="208"/>
    <m/>
    <m/>
    <m/>
    <m/>
    <m/>
    <m/>
    <m/>
    <s v=" "/>
    <s v=""/>
    <s v=""/>
    <x v="3"/>
    <m/>
    <m/>
    <m/>
    <m/>
    <m/>
    <x v="5"/>
  </r>
  <r>
    <n v="209"/>
    <m/>
    <m/>
    <m/>
    <m/>
    <m/>
    <m/>
    <m/>
    <s v=" "/>
    <s v=""/>
    <s v=""/>
    <x v="3"/>
    <m/>
    <m/>
    <m/>
    <m/>
    <m/>
    <x v="5"/>
  </r>
  <r>
    <n v="210"/>
    <m/>
    <m/>
    <m/>
    <m/>
    <m/>
    <m/>
    <m/>
    <s v=" "/>
    <s v=""/>
    <s v=""/>
    <x v="3"/>
    <m/>
    <m/>
    <m/>
    <m/>
    <m/>
    <x v="5"/>
  </r>
  <r>
    <n v="211"/>
    <m/>
    <m/>
    <m/>
    <m/>
    <m/>
    <m/>
    <m/>
    <s v=" "/>
    <s v=""/>
    <s v=""/>
    <x v="3"/>
    <m/>
    <m/>
    <m/>
    <m/>
    <m/>
    <x v="5"/>
  </r>
  <r>
    <n v="212"/>
    <m/>
    <m/>
    <m/>
    <m/>
    <m/>
    <m/>
    <m/>
    <s v=" "/>
    <s v=""/>
    <s v=""/>
    <x v="3"/>
    <m/>
    <m/>
    <m/>
    <m/>
    <m/>
    <x v="5"/>
  </r>
  <r>
    <n v="213"/>
    <m/>
    <m/>
    <m/>
    <m/>
    <m/>
    <m/>
    <m/>
    <s v=" "/>
    <s v=""/>
    <s v=""/>
    <x v="3"/>
    <m/>
    <m/>
    <m/>
    <m/>
    <m/>
    <x v="5"/>
  </r>
  <r>
    <n v="214"/>
    <m/>
    <m/>
    <m/>
    <m/>
    <m/>
    <m/>
    <m/>
    <s v=" "/>
    <s v=""/>
    <s v=""/>
    <x v="3"/>
    <m/>
    <m/>
    <m/>
    <m/>
    <m/>
    <x v="5"/>
  </r>
  <r>
    <n v="215"/>
    <m/>
    <m/>
    <m/>
    <m/>
    <m/>
    <m/>
    <m/>
    <s v=" "/>
    <s v=""/>
    <s v=""/>
    <x v="3"/>
    <m/>
    <m/>
    <m/>
    <m/>
    <m/>
    <x v="5"/>
  </r>
  <r>
    <n v="216"/>
    <m/>
    <m/>
    <m/>
    <m/>
    <m/>
    <m/>
    <m/>
    <s v=" "/>
    <s v=""/>
    <s v=""/>
    <x v="3"/>
    <m/>
    <m/>
    <m/>
    <m/>
    <m/>
    <x v="5"/>
  </r>
  <r>
    <n v="217"/>
    <m/>
    <m/>
    <m/>
    <m/>
    <m/>
    <m/>
    <m/>
    <s v=" "/>
    <s v=""/>
    <s v=""/>
    <x v="3"/>
    <m/>
    <m/>
    <m/>
    <m/>
    <m/>
    <x v="5"/>
  </r>
  <r>
    <n v="218"/>
    <m/>
    <m/>
    <m/>
    <m/>
    <m/>
    <m/>
    <m/>
    <s v=" "/>
    <s v=""/>
    <s v=""/>
    <x v="3"/>
    <m/>
    <m/>
    <m/>
    <m/>
    <m/>
    <x v="5"/>
  </r>
  <r>
    <n v="219"/>
    <m/>
    <m/>
    <m/>
    <m/>
    <m/>
    <m/>
    <m/>
    <s v=" "/>
    <s v=""/>
    <s v=""/>
    <x v="3"/>
    <m/>
    <m/>
    <m/>
    <m/>
    <m/>
    <x v="5"/>
  </r>
  <r>
    <n v="220"/>
    <m/>
    <m/>
    <m/>
    <m/>
    <m/>
    <m/>
    <m/>
    <s v=" "/>
    <s v=""/>
    <s v=""/>
    <x v="3"/>
    <m/>
    <m/>
    <m/>
    <m/>
    <m/>
    <x v="5"/>
  </r>
  <r>
    <n v="221"/>
    <m/>
    <m/>
    <m/>
    <m/>
    <m/>
    <m/>
    <m/>
    <s v=" "/>
    <s v=""/>
    <s v=""/>
    <x v="3"/>
    <m/>
    <m/>
    <m/>
    <m/>
    <m/>
    <x v="5"/>
  </r>
  <r>
    <n v="222"/>
    <m/>
    <m/>
    <m/>
    <m/>
    <m/>
    <m/>
    <m/>
    <s v=" "/>
    <s v=""/>
    <s v=""/>
    <x v="3"/>
    <m/>
    <m/>
    <m/>
    <m/>
    <m/>
    <x v="5"/>
  </r>
  <r>
    <n v="223"/>
    <m/>
    <m/>
    <m/>
    <m/>
    <m/>
    <m/>
    <m/>
    <s v=" "/>
    <s v=""/>
    <s v=""/>
    <x v="3"/>
    <m/>
    <m/>
    <m/>
    <m/>
    <m/>
    <x v="5"/>
  </r>
  <r>
    <n v="224"/>
    <m/>
    <m/>
    <m/>
    <m/>
    <m/>
    <m/>
    <m/>
    <s v=" "/>
    <s v=""/>
    <s v=""/>
    <x v="3"/>
    <m/>
    <m/>
    <m/>
    <m/>
    <m/>
    <x v="5"/>
  </r>
  <r>
    <n v="225"/>
    <m/>
    <m/>
    <m/>
    <m/>
    <m/>
    <m/>
    <m/>
    <s v=" "/>
    <s v=""/>
    <s v=""/>
    <x v="3"/>
    <m/>
    <m/>
    <m/>
    <m/>
    <m/>
    <x v="5"/>
  </r>
  <r>
    <n v="226"/>
    <m/>
    <m/>
    <m/>
    <m/>
    <m/>
    <m/>
    <m/>
    <s v=" "/>
    <s v=""/>
    <s v=""/>
    <x v="3"/>
    <m/>
    <m/>
    <m/>
    <m/>
    <m/>
    <x v="5"/>
  </r>
  <r>
    <n v="227"/>
    <m/>
    <m/>
    <m/>
    <m/>
    <m/>
    <m/>
    <m/>
    <s v=" "/>
    <s v=""/>
    <s v=""/>
    <x v="3"/>
    <m/>
    <m/>
    <m/>
    <m/>
    <m/>
    <x v="5"/>
  </r>
  <r>
    <n v="228"/>
    <m/>
    <m/>
    <m/>
    <m/>
    <m/>
    <m/>
    <m/>
    <s v=" "/>
    <s v=""/>
    <s v=""/>
    <x v="3"/>
    <m/>
    <m/>
    <m/>
    <m/>
    <m/>
    <x v="5"/>
  </r>
  <r>
    <n v="229"/>
    <m/>
    <m/>
    <m/>
    <m/>
    <m/>
    <m/>
    <m/>
    <s v=" "/>
    <s v=""/>
    <s v=""/>
    <x v="3"/>
    <m/>
    <m/>
    <m/>
    <m/>
    <m/>
    <x v="5"/>
  </r>
  <r>
    <n v="230"/>
    <m/>
    <m/>
    <m/>
    <m/>
    <m/>
    <m/>
    <m/>
    <s v=" "/>
    <s v=""/>
    <s v=""/>
    <x v="3"/>
    <m/>
    <m/>
    <m/>
    <m/>
    <m/>
    <x v="5"/>
  </r>
  <r>
    <n v="231"/>
    <m/>
    <m/>
    <m/>
    <m/>
    <m/>
    <m/>
    <m/>
    <s v=" "/>
    <s v=""/>
    <s v=""/>
    <x v="3"/>
    <m/>
    <m/>
    <m/>
    <m/>
    <m/>
    <x v="5"/>
  </r>
  <r>
    <n v="232"/>
    <m/>
    <m/>
    <m/>
    <m/>
    <m/>
    <m/>
    <m/>
    <s v=" "/>
    <s v=""/>
    <s v=""/>
    <x v="3"/>
    <m/>
    <m/>
    <m/>
    <m/>
    <m/>
    <x v="5"/>
  </r>
  <r>
    <n v="233"/>
    <m/>
    <m/>
    <m/>
    <m/>
    <m/>
    <m/>
    <m/>
    <s v=" "/>
    <s v=""/>
    <s v=""/>
    <x v="3"/>
    <m/>
    <m/>
    <m/>
    <m/>
    <m/>
    <x v="5"/>
  </r>
  <r>
    <n v="234"/>
    <m/>
    <m/>
    <m/>
    <m/>
    <m/>
    <m/>
    <m/>
    <s v=" "/>
    <s v=""/>
    <s v=""/>
    <x v="3"/>
    <m/>
    <m/>
    <m/>
    <m/>
    <m/>
    <x v="5"/>
  </r>
  <r>
    <n v="235"/>
    <m/>
    <m/>
    <m/>
    <m/>
    <m/>
    <m/>
    <m/>
    <s v=" "/>
    <s v=""/>
    <s v=""/>
    <x v="3"/>
    <m/>
    <m/>
    <m/>
    <m/>
    <m/>
    <x v="5"/>
  </r>
  <r>
    <n v="236"/>
    <m/>
    <m/>
    <m/>
    <m/>
    <m/>
    <m/>
    <m/>
    <s v=" "/>
    <s v=""/>
    <s v=""/>
    <x v="3"/>
    <m/>
    <m/>
    <m/>
    <m/>
    <m/>
    <x v="5"/>
  </r>
  <r>
    <n v="237"/>
    <m/>
    <m/>
    <m/>
    <m/>
    <m/>
    <m/>
    <m/>
    <s v=" "/>
    <s v=""/>
    <s v=""/>
    <x v="3"/>
    <m/>
    <m/>
    <m/>
    <m/>
    <m/>
    <x v="5"/>
  </r>
  <r>
    <n v="238"/>
    <m/>
    <m/>
    <m/>
    <m/>
    <m/>
    <m/>
    <m/>
    <s v=" "/>
    <s v=""/>
    <s v=""/>
    <x v="3"/>
    <m/>
    <m/>
    <m/>
    <m/>
    <m/>
    <x v="5"/>
  </r>
  <r>
    <n v="239"/>
    <m/>
    <m/>
    <m/>
    <m/>
    <m/>
    <m/>
    <m/>
    <s v=" "/>
    <s v=""/>
    <s v=""/>
    <x v="3"/>
    <m/>
    <m/>
    <m/>
    <m/>
    <m/>
    <x v="5"/>
  </r>
  <r>
    <n v="240"/>
    <m/>
    <m/>
    <m/>
    <m/>
    <m/>
    <m/>
    <m/>
    <s v=" "/>
    <s v=""/>
    <s v=""/>
    <x v="3"/>
    <m/>
    <m/>
    <m/>
    <m/>
    <m/>
    <x v="5"/>
  </r>
  <r>
    <n v="241"/>
    <m/>
    <m/>
    <m/>
    <m/>
    <m/>
    <m/>
    <m/>
    <s v=" "/>
    <s v=""/>
    <s v=""/>
    <x v="3"/>
    <m/>
    <m/>
    <m/>
    <m/>
    <m/>
    <x v="5"/>
  </r>
  <r>
    <n v="242"/>
    <m/>
    <m/>
    <m/>
    <m/>
    <m/>
    <m/>
    <m/>
    <s v=" "/>
    <s v=""/>
    <s v=""/>
    <x v="3"/>
    <m/>
    <m/>
    <m/>
    <m/>
    <m/>
    <x v="5"/>
  </r>
  <r>
    <n v="243"/>
    <m/>
    <m/>
    <m/>
    <m/>
    <m/>
    <m/>
    <m/>
    <s v=" "/>
    <s v=""/>
    <s v=""/>
    <x v="3"/>
    <m/>
    <m/>
    <m/>
    <m/>
    <m/>
    <x v="5"/>
  </r>
  <r>
    <n v="244"/>
    <m/>
    <m/>
    <m/>
    <m/>
    <m/>
    <m/>
    <m/>
    <s v=" "/>
    <s v=""/>
    <s v=""/>
    <x v="3"/>
    <m/>
    <m/>
    <m/>
    <m/>
    <m/>
    <x v="5"/>
  </r>
  <r>
    <n v="245"/>
    <m/>
    <m/>
    <m/>
    <m/>
    <m/>
    <m/>
    <m/>
    <s v=" "/>
    <s v=""/>
    <s v=""/>
    <x v="3"/>
    <m/>
    <m/>
    <m/>
    <m/>
    <m/>
    <x v="5"/>
  </r>
  <r>
    <n v="246"/>
    <m/>
    <m/>
    <m/>
    <m/>
    <m/>
    <m/>
    <m/>
    <s v=" "/>
    <s v=""/>
    <s v=""/>
    <x v="3"/>
    <m/>
    <m/>
    <m/>
    <m/>
    <m/>
    <x v="5"/>
  </r>
  <r>
    <n v="247"/>
    <m/>
    <m/>
    <m/>
    <m/>
    <m/>
    <m/>
    <m/>
    <s v=" "/>
    <s v=""/>
    <s v=""/>
    <x v="3"/>
    <m/>
    <m/>
    <m/>
    <m/>
    <m/>
    <x v="5"/>
  </r>
  <r>
    <n v="248"/>
    <m/>
    <m/>
    <m/>
    <m/>
    <m/>
    <m/>
    <m/>
    <s v=" "/>
    <s v=""/>
    <s v=""/>
    <x v="3"/>
    <m/>
    <m/>
    <m/>
    <m/>
    <m/>
    <x v="5"/>
  </r>
  <r>
    <n v="249"/>
    <m/>
    <m/>
    <m/>
    <m/>
    <m/>
    <m/>
    <m/>
    <s v=" "/>
    <s v=""/>
    <s v=""/>
    <x v="3"/>
    <m/>
    <m/>
    <m/>
    <m/>
    <m/>
    <x v="5"/>
  </r>
  <r>
    <n v="250"/>
    <m/>
    <m/>
    <m/>
    <m/>
    <m/>
    <m/>
    <m/>
    <s v=" "/>
    <s v=""/>
    <s v=""/>
    <x v="3"/>
    <m/>
    <m/>
    <m/>
    <m/>
    <m/>
    <x v="5"/>
  </r>
  <r>
    <n v="251"/>
    <m/>
    <m/>
    <m/>
    <m/>
    <m/>
    <m/>
    <m/>
    <s v=" "/>
    <s v=""/>
    <s v=""/>
    <x v="3"/>
    <m/>
    <m/>
    <m/>
    <m/>
    <m/>
    <x v="5"/>
  </r>
  <r>
    <n v="252"/>
    <m/>
    <m/>
    <m/>
    <m/>
    <m/>
    <m/>
    <m/>
    <s v=" "/>
    <s v=""/>
    <s v=""/>
    <x v="3"/>
    <m/>
    <m/>
    <m/>
    <m/>
    <m/>
    <x v="5"/>
  </r>
  <r>
    <n v="253"/>
    <m/>
    <m/>
    <m/>
    <m/>
    <m/>
    <m/>
    <m/>
    <s v=" "/>
    <s v=""/>
    <s v=""/>
    <x v="3"/>
    <m/>
    <m/>
    <m/>
    <m/>
    <m/>
    <x v="5"/>
  </r>
  <r>
    <n v="254"/>
    <m/>
    <m/>
    <m/>
    <m/>
    <m/>
    <m/>
    <m/>
    <s v=" "/>
    <s v=""/>
    <s v=""/>
    <x v="3"/>
    <m/>
    <m/>
    <m/>
    <m/>
    <m/>
    <x v="5"/>
  </r>
  <r>
    <n v="255"/>
    <m/>
    <m/>
    <m/>
    <m/>
    <m/>
    <m/>
    <m/>
    <s v=" "/>
    <s v=""/>
    <s v=""/>
    <x v="3"/>
    <m/>
    <m/>
    <m/>
    <m/>
    <m/>
    <x v="5"/>
  </r>
  <r>
    <n v="256"/>
    <m/>
    <m/>
    <m/>
    <m/>
    <m/>
    <m/>
    <m/>
    <s v=" "/>
    <s v=""/>
    <s v=""/>
    <x v="3"/>
    <m/>
    <m/>
    <m/>
    <m/>
    <m/>
    <x v="5"/>
  </r>
  <r>
    <n v="257"/>
    <m/>
    <m/>
    <m/>
    <m/>
    <m/>
    <m/>
    <m/>
    <s v=" "/>
    <s v=""/>
    <s v=""/>
    <x v="3"/>
    <m/>
    <m/>
    <m/>
    <m/>
    <m/>
    <x v="5"/>
  </r>
  <r>
    <n v="258"/>
    <m/>
    <m/>
    <m/>
    <m/>
    <m/>
    <m/>
    <m/>
    <s v=" "/>
    <s v=""/>
    <s v=""/>
    <x v="3"/>
    <m/>
    <m/>
    <m/>
    <m/>
    <m/>
    <x v="5"/>
  </r>
  <r>
    <n v="259"/>
    <m/>
    <m/>
    <m/>
    <m/>
    <m/>
    <m/>
    <m/>
    <s v=" "/>
    <s v=""/>
    <s v=""/>
    <x v="3"/>
    <m/>
    <m/>
    <m/>
    <m/>
    <m/>
    <x v="5"/>
  </r>
  <r>
    <n v="260"/>
    <m/>
    <m/>
    <m/>
    <m/>
    <m/>
    <m/>
    <m/>
    <s v=" "/>
    <s v=""/>
    <s v=""/>
    <x v="3"/>
    <m/>
    <m/>
    <m/>
    <m/>
    <m/>
    <x v="5"/>
  </r>
  <r>
    <n v="261"/>
    <m/>
    <m/>
    <m/>
    <m/>
    <m/>
    <m/>
    <m/>
    <s v=" "/>
    <s v=""/>
    <s v=""/>
    <x v="3"/>
    <m/>
    <m/>
    <m/>
    <m/>
    <m/>
    <x v="5"/>
  </r>
  <r>
    <n v="262"/>
    <m/>
    <m/>
    <m/>
    <m/>
    <m/>
    <m/>
    <m/>
    <s v=" "/>
    <s v=""/>
    <s v=""/>
    <x v="3"/>
    <m/>
    <m/>
    <m/>
    <m/>
    <m/>
    <x v="5"/>
  </r>
  <r>
    <n v="263"/>
    <m/>
    <m/>
    <m/>
    <m/>
    <m/>
    <m/>
    <m/>
    <s v=" "/>
    <s v=""/>
    <s v=""/>
    <x v="3"/>
    <m/>
    <m/>
    <m/>
    <m/>
    <m/>
    <x v="5"/>
  </r>
  <r>
    <n v="264"/>
    <m/>
    <m/>
    <m/>
    <m/>
    <m/>
    <m/>
    <m/>
    <s v=" "/>
    <s v=""/>
    <s v=""/>
    <x v="3"/>
    <m/>
    <m/>
    <m/>
    <m/>
    <m/>
    <x v="5"/>
  </r>
  <r>
    <n v="265"/>
    <m/>
    <m/>
    <m/>
    <m/>
    <m/>
    <m/>
    <m/>
    <s v=" "/>
    <s v=""/>
    <s v=""/>
    <x v="3"/>
    <m/>
    <m/>
    <m/>
    <m/>
    <m/>
    <x v="5"/>
  </r>
  <r>
    <n v="266"/>
    <m/>
    <m/>
    <m/>
    <m/>
    <m/>
    <m/>
    <m/>
    <s v=" "/>
    <s v=""/>
    <s v=""/>
    <x v="3"/>
    <m/>
    <m/>
    <m/>
    <m/>
    <m/>
    <x v="5"/>
  </r>
  <r>
    <n v="267"/>
    <m/>
    <m/>
    <m/>
    <m/>
    <m/>
    <m/>
    <m/>
    <s v=" "/>
    <s v=""/>
    <s v=""/>
    <x v="3"/>
    <m/>
    <m/>
    <m/>
    <m/>
    <m/>
    <x v="5"/>
  </r>
  <r>
    <n v="268"/>
    <m/>
    <m/>
    <m/>
    <m/>
    <m/>
    <m/>
    <m/>
    <s v=" "/>
    <s v=""/>
    <s v=""/>
    <x v="3"/>
    <m/>
    <m/>
    <m/>
    <m/>
    <m/>
    <x v="5"/>
  </r>
  <r>
    <n v="269"/>
    <m/>
    <m/>
    <m/>
    <m/>
    <m/>
    <m/>
    <m/>
    <s v=" "/>
    <s v=""/>
    <s v=""/>
    <x v="3"/>
    <m/>
    <m/>
    <m/>
    <m/>
    <m/>
    <x v="5"/>
  </r>
  <r>
    <n v="270"/>
    <m/>
    <m/>
    <m/>
    <m/>
    <m/>
    <m/>
    <m/>
    <s v=" "/>
    <s v=""/>
    <s v=""/>
    <x v="3"/>
    <m/>
    <m/>
    <m/>
    <m/>
    <m/>
    <x v="5"/>
  </r>
  <r>
    <n v="271"/>
    <m/>
    <m/>
    <m/>
    <m/>
    <m/>
    <m/>
    <m/>
    <s v=" "/>
    <s v=""/>
    <s v=""/>
    <x v="3"/>
    <m/>
    <m/>
    <m/>
    <m/>
    <m/>
    <x v="5"/>
  </r>
  <r>
    <n v="272"/>
    <m/>
    <m/>
    <m/>
    <m/>
    <m/>
    <m/>
    <m/>
    <s v=" "/>
    <s v=""/>
    <s v=""/>
    <x v="3"/>
    <m/>
    <m/>
    <m/>
    <m/>
    <m/>
    <x v="5"/>
  </r>
  <r>
    <n v="273"/>
    <m/>
    <m/>
    <m/>
    <m/>
    <m/>
    <m/>
    <m/>
    <s v=" "/>
    <s v=""/>
    <s v=""/>
    <x v="3"/>
    <m/>
    <m/>
    <m/>
    <m/>
    <m/>
    <x v="5"/>
  </r>
  <r>
    <n v="274"/>
    <m/>
    <m/>
    <m/>
    <m/>
    <m/>
    <m/>
    <m/>
    <s v=" "/>
    <s v=""/>
    <s v=""/>
    <x v="3"/>
    <m/>
    <m/>
    <m/>
    <m/>
    <m/>
    <x v="5"/>
  </r>
  <r>
    <n v="275"/>
    <m/>
    <m/>
    <m/>
    <m/>
    <m/>
    <m/>
    <m/>
    <s v=" "/>
    <s v=""/>
    <s v=""/>
    <x v="3"/>
    <m/>
    <m/>
    <m/>
    <m/>
    <m/>
    <x v="5"/>
  </r>
  <r>
    <n v="276"/>
    <m/>
    <m/>
    <m/>
    <m/>
    <m/>
    <m/>
    <m/>
    <s v=" "/>
    <s v=""/>
    <s v=""/>
    <x v="3"/>
    <m/>
    <m/>
    <m/>
    <m/>
    <m/>
    <x v="5"/>
  </r>
  <r>
    <n v="277"/>
    <m/>
    <m/>
    <m/>
    <m/>
    <m/>
    <m/>
    <m/>
    <s v=" "/>
    <s v=""/>
    <s v=""/>
    <x v="3"/>
    <m/>
    <m/>
    <m/>
    <m/>
    <m/>
    <x v="5"/>
  </r>
  <r>
    <n v="278"/>
    <m/>
    <m/>
    <m/>
    <m/>
    <m/>
    <m/>
    <m/>
    <s v=" "/>
    <s v=""/>
    <s v=""/>
    <x v="3"/>
    <m/>
    <m/>
    <m/>
    <m/>
    <m/>
    <x v="5"/>
  </r>
  <r>
    <n v="279"/>
    <m/>
    <m/>
    <m/>
    <m/>
    <m/>
    <m/>
    <m/>
    <s v=" "/>
    <s v=""/>
    <s v=""/>
    <x v="3"/>
    <m/>
    <m/>
    <m/>
    <m/>
    <m/>
    <x v="5"/>
  </r>
  <r>
    <n v="280"/>
    <m/>
    <m/>
    <m/>
    <m/>
    <m/>
    <m/>
    <m/>
    <s v=" "/>
    <s v=""/>
    <s v=""/>
    <x v="3"/>
    <m/>
    <m/>
    <m/>
    <m/>
    <m/>
    <x v="5"/>
  </r>
  <r>
    <n v="281"/>
    <m/>
    <m/>
    <m/>
    <m/>
    <m/>
    <m/>
    <m/>
    <s v=" "/>
    <s v=""/>
    <s v=""/>
    <x v="3"/>
    <m/>
    <m/>
    <m/>
    <m/>
    <m/>
    <x v="5"/>
  </r>
  <r>
    <n v="282"/>
    <m/>
    <m/>
    <m/>
    <m/>
    <m/>
    <m/>
    <m/>
    <s v=" "/>
    <s v=""/>
    <s v=""/>
    <x v="3"/>
    <m/>
    <m/>
    <m/>
    <m/>
    <m/>
    <x v="5"/>
  </r>
  <r>
    <n v="283"/>
    <m/>
    <m/>
    <m/>
    <m/>
    <m/>
    <m/>
    <m/>
    <s v=" "/>
    <s v=""/>
    <s v=""/>
    <x v="3"/>
    <m/>
    <m/>
    <m/>
    <m/>
    <m/>
    <x v="5"/>
  </r>
  <r>
    <n v="284"/>
    <m/>
    <m/>
    <m/>
    <m/>
    <m/>
    <m/>
    <m/>
    <s v=" "/>
    <s v=""/>
    <s v=""/>
    <x v="3"/>
    <m/>
    <m/>
    <m/>
    <m/>
    <m/>
    <x v="5"/>
  </r>
  <r>
    <n v="285"/>
    <m/>
    <m/>
    <m/>
    <m/>
    <m/>
    <m/>
    <m/>
    <s v=" "/>
    <s v=""/>
    <s v=""/>
    <x v="3"/>
    <m/>
    <m/>
    <m/>
    <m/>
    <m/>
    <x v="5"/>
  </r>
  <r>
    <n v="286"/>
    <m/>
    <m/>
    <m/>
    <m/>
    <m/>
    <m/>
    <m/>
    <s v=" "/>
    <s v=""/>
    <s v=""/>
    <x v="3"/>
    <m/>
    <m/>
    <m/>
    <m/>
    <m/>
    <x v="5"/>
  </r>
  <r>
    <n v="287"/>
    <m/>
    <m/>
    <m/>
    <m/>
    <m/>
    <m/>
    <m/>
    <s v=" "/>
    <s v=""/>
    <s v=""/>
    <x v="3"/>
    <m/>
    <m/>
    <m/>
    <m/>
    <m/>
    <x v="5"/>
  </r>
  <r>
    <n v="288"/>
    <m/>
    <m/>
    <m/>
    <m/>
    <m/>
    <m/>
    <m/>
    <s v=" "/>
    <s v=""/>
    <s v=""/>
    <x v="3"/>
    <m/>
    <m/>
    <m/>
    <m/>
    <m/>
    <x v="5"/>
  </r>
  <r>
    <n v="289"/>
    <m/>
    <m/>
    <m/>
    <m/>
    <m/>
    <m/>
    <m/>
    <s v=" "/>
    <s v=""/>
    <s v=""/>
    <x v="3"/>
    <m/>
    <m/>
    <m/>
    <m/>
    <m/>
    <x v="5"/>
  </r>
  <r>
    <n v="290"/>
    <m/>
    <m/>
    <m/>
    <m/>
    <m/>
    <m/>
    <m/>
    <s v=" "/>
    <s v=""/>
    <s v=""/>
    <x v="3"/>
    <m/>
    <m/>
    <m/>
    <m/>
    <m/>
    <x v="5"/>
  </r>
  <r>
    <n v="291"/>
    <m/>
    <m/>
    <m/>
    <m/>
    <m/>
    <m/>
    <m/>
    <s v=" "/>
    <s v=""/>
    <s v=""/>
    <x v="3"/>
    <m/>
    <m/>
    <m/>
    <m/>
    <m/>
    <x v="5"/>
  </r>
  <r>
    <n v="292"/>
    <m/>
    <m/>
    <m/>
    <m/>
    <m/>
    <m/>
    <m/>
    <s v=" "/>
    <s v=""/>
    <s v=""/>
    <x v="3"/>
    <m/>
    <m/>
    <m/>
    <m/>
    <m/>
    <x v="5"/>
  </r>
  <r>
    <n v="293"/>
    <m/>
    <m/>
    <m/>
    <m/>
    <m/>
    <m/>
    <m/>
    <s v=" "/>
    <s v=""/>
    <s v=""/>
    <x v="3"/>
    <m/>
    <m/>
    <m/>
    <m/>
    <m/>
    <x v="5"/>
  </r>
  <r>
    <n v="294"/>
    <m/>
    <m/>
    <m/>
    <m/>
    <m/>
    <m/>
    <m/>
    <s v=" "/>
    <s v=""/>
    <s v=""/>
    <x v="3"/>
    <m/>
    <m/>
    <m/>
    <m/>
    <m/>
    <x v="5"/>
  </r>
  <r>
    <n v="295"/>
    <m/>
    <m/>
    <m/>
    <m/>
    <m/>
    <m/>
    <m/>
    <s v=" "/>
    <s v=""/>
    <s v=""/>
    <x v="3"/>
    <m/>
    <m/>
    <m/>
    <m/>
    <m/>
    <x v="5"/>
  </r>
  <r>
    <n v="296"/>
    <m/>
    <m/>
    <m/>
    <m/>
    <m/>
    <m/>
    <m/>
    <s v=" "/>
    <s v=""/>
    <s v=""/>
    <x v="3"/>
    <m/>
    <m/>
    <m/>
    <m/>
    <m/>
    <x v="5"/>
  </r>
  <r>
    <n v="297"/>
    <m/>
    <m/>
    <m/>
    <m/>
    <m/>
    <m/>
    <m/>
    <s v=" "/>
    <s v=""/>
    <s v=""/>
    <x v="3"/>
    <m/>
    <m/>
    <m/>
    <m/>
    <m/>
    <x v="5"/>
  </r>
  <r>
    <n v="298"/>
    <m/>
    <m/>
    <m/>
    <m/>
    <m/>
    <m/>
    <m/>
    <s v=" "/>
    <s v=""/>
    <s v=""/>
    <x v="3"/>
    <m/>
    <m/>
    <m/>
    <m/>
    <m/>
    <x v="5"/>
  </r>
  <r>
    <n v="299"/>
    <m/>
    <m/>
    <m/>
    <m/>
    <m/>
    <m/>
    <m/>
    <s v=" "/>
    <s v=""/>
    <s v=""/>
    <x v="3"/>
    <m/>
    <m/>
    <m/>
    <m/>
    <m/>
    <x v="5"/>
  </r>
  <r>
    <n v="300"/>
    <m/>
    <m/>
    <m/>
    <m/>
    <m/>
    <m/>
    <m/>
    <s v=" "/>
    <s v=""/>
    <s v=""/>
    <x v="3"/>
    <m/>
    <m/>
    <m/>
    <m/>
    <m/>
    <x v="5"/>
  </r>
  <r>
    <n v="301"/>
    <m/>
    <m/>
    <m/>
    <m/>
    <m/>
    <m/>
    <m/>
    <s v=" "/>
    <s v=""/>
    <s v=""/>
    <x v="3"/>
    <m/>
    <m/>
    <m/>
    <m/>
    <m/>
    <x v="5"/>
  </r>
  <r>
    <n v="302"/>
    <m/>
    <m/>
    <m/>
    <m/>
    <m/>
    <m/>
    <m/>
    <s v=" "/>
    <s v=""/>
    <s v=""/>
    <x v="3"/>
    <m/>
    <m/>
    <m/>
    <m/>
    <m/>
    <x v="5"/>
  </r>
  <r>
    <n v="303"/>
    <m/>
    <m/>
    <m/>
    <m/>
    <m/>
    <m/>
    <m/>
    <s v=" "/>
    <s v=""/>
    <s v=""/>
    <x v="3"/>
    <m/>
    <m/>
    <m/>
    <m/>
    <m/>
    <x v="5"/>
  </r>
  <r>
    <n v="304"/>
    <m/>
    <m/>
    <m/>
    <m/>
    <m/>
    <m/>
    <m/>
    <s v=" "/>
    <s v=""/>
    <s v=""/>
    <x v="3"/>
    <m/>
    <m/>
    <m/>
    <m/>
    <m/>
    <x v="5"/>
  </r>
  <r>
    <n v="305"/>
    <m/>
    <m/>
    <m/>
    <m/>
    <m/>
    <m/>
    <m/>
    <s v=" "/>
    <s v=""/>
    <s v=""/>
    <x v="3"/>
    <m/>
    <m/>
    <m/>
    <m/>
    <m/>
    <x v="5"/>
  </r>
  <r>
    <n v="306"/>
    <m/>
    <m/>
    <m/>
    <m/>
    <m/>
    <m/>
    <m/>
    <s v=" "/>
    <s v=""/>
    <s v=""/>
    <x v="3"/>
    <m/>
    <m/>
    <m/>
    <m/>
    <m/>
    <x v="5"/>
  </r>
  <r>
    <n v="307"/>
    <m/>
    <m/>
    <m/>
    <m/>
    <m/>
    <m/>
    <m/>
    <s v=" "/>
    <s v=""/>
    <s v=""/>
    <x v="3"/>
    <m/>
    <m/>
    <m/>
    <m/>
    <m/>
    <x v="5"/>
  </r>
  <r>
    <n v="308"/>
    <m/>
    <m/>
    <m/>
    <m/>
    <m/>
    <m/>
    <m/>
    <s v=" "/>
    <s v=""/>
    <s v=""/>
    <x v="3"/>
    <m/>
    <m/>
    <m/>
    <m/>
    <m/>
    <x v="5"/>
  </r>
  <r>
    <n v="309"/>
    <m/>
    <m/>
    <m/>
    <m/>
    <m/>
    <m/>
    <m/>
    <s v=" "/>
    <s v=""/>
    <s v=""/>
    <x v="3"/>
    <m/>
    <m/>
    <m/>
    <m/>
    <m/>
    <x v="5"/>
  </r>
  <r>
    <n v="310"/>
    <m/>
    <m/>
    <m/>
    <m/>
    <m/>
    <m/>
    <m/>
    <s v=" "/>
    <s v=""/>
    <s v=""/>
    <x v="3"/>
    <m/>
    <m/>
    <m/>
    <m/>
    <m/>
    <x v="5"/>
  </r>
  <r>
    <n v="311"/>
    <m/>
    <m/>
    <m/>
    <m/>
    <m/>
    <m/>
    <m/>
    <s v=" "/>
    <s v=""/>
    <s v=""/>
    <x v="3"/>
    <m/>
    <m/>
    <m/>
    <m/>
    <m/>
    <x v="5"/>
  </r>
  <r>
    <n v="312"/>
    <m/>
    <m/>
    <m/>
    <m/>
    <m/>
    <m/>
    <m/>
    <s v=" "/>
    <s v=""/>
    <s v=""/>
    <x v="3"/>
    <m/>
    <m/>
    <m/>
    <m/>
    <m/>
    <x v="5"/>
  </r>
  <r>
    <n v="313"/>
    <m/>
    <m/>
    <m/>
    <m/>
    <m/>
    <m/>
    <m/>
    <s v=" "/>
    <s v=""/>
    <s v=""/>
    <x v="3"/>
    <m/>
    <m/>
    <m/>
    <m/>
    <m/>
    <x v="5"/>
  </r>
  <r>
    <n v="314"/>
    <m/>
    <m/>
    <m/>
    <m/>
    <m/>
    <m/>
    <m/>
    <s v=" "/>
    <s v=""/>
    <s v=""/>
    <x v="3"/>
    <m/>
    <m/>
    <m/>
    <m/>
    <m/>
    <x v="5"/>
  </r>
  <r>
    <n v="315"/>
    <m/>
    <m/>
    <m/>
    <m/>
    <m/>
    <m/>
    <m/>
    <s v=" "/>
    <s v=""/>
    <s v=""/>
    <x v="3"/>
    <m/>
    <m/>
    <m/>
    <m/>
    <m/>
    <x v="5"/>
  </r>
  <r>
    <n v="316"/>
    <m/>
    <m/>
    <m/>
    <m/>
    <m/>
    <m/>
    <m/>
    <s v=" "/>
    <s v=""/>
    <s v=""/>
    <x v="3"/>
    <m/>
    <m/>
    <m/>
    <m/>
    <m/>
    <x v="5"/>
  </r>
  <r>
    <n v="317"/>
    <m/>
    <m/>
    <m/>
    <m/>
    <m/>
    <m/>
    <m/>
    <s v=" "/>
    <s v=""/>
    <s v=""/>
    <x v="3"/>
    <m/>
    <m/>
    <m/>
    <m/>
    <m/>
    <x v="5"/>
  </r>
  <r>
    <n v="318"/>
    <m/>
    <m/>
    <m/>
    <m/>
    <m/>
    <m/>
    <m/>
    <s v=" "/>
    <s v=""/>
    <s v=""/>
    <x v="3"/>
    <m/>
    <m/>
    <m/>
    <m/>
    <m/>
    <x v="5"/>
  </r>
  <r>
    <n v="319"/>
    <m/>
    <m/>
    <m/>
    <m/>
    <m/>
    <m/>
    <m/>
    <s v=" "/>
    <s v=""/>
    <s v=""/>
    <x v="3"/>
    <m/>
    <m/>
    <m/>
    <m/>
    <m/>
    <x v="5"/>
  </r>
  <r>
    <n v="320"/>
    <m/>
    <m/>
    <m/>
    <m/>
    <m/>
    <m/>
    <m/>
    <s v=" "/>
    <s v=""/>
    <s v=""/>
    <x v="3"/>
    <m/>
    <m/>
    <m/>
    <m/>
    <m/>
    <x v="5"/>
  </r>
  <r>
    <n v="321"/>
    <m/>
    <m/>
    <m/>
    <m/>
    <m/>
    <m/>
    <m/>
    <s v=" "/>
    <s v=""/>
    <s v=""/>
    <x v="3"/>
    <m/>
    <m/>
    <m/>
    <m/>
    <m/>
    <x v="5"/>
  </r>
  <r>
    <n v="322"/>
    <m/>
    <m/>
    <m/>
    <m/>
    <m/>
    <m/>
    <m/>
    <s v=" "/>
    <s v=""/>
    <s v=""/>
    <x v="3"/>
    <m/>
    <m/>
    <m/>
    <m/>
    <m/>
    <x v="5"/>
  </r>
  <r>
    <n v="323"/>
    <m/>
    <m/>
    <m/>
    <m/>
    <m/>
    <m/>
    <m/>
    <s v=" "/>
    <s v=""/>
    <s v=""/>
    <x v="3"/>
    <m/>
    <m/>
    <m/>
    <m/>
    <m/>
    <x v="5"/>
  </r>
  <r>
    <n v="324"/>
    <m/>
    <m/>
    <m/>
    <m/>
    <m/>
    <m/>
    <m/>
    <s v=" "/>
    <s v=""/>
    <s v=""/>
    <x v="3"/>
    <m/>
    <m/>
    <m/>
    <m/>
    <m/>
    <x v="5"/>
  </r>
  <r>
    <n v="325"/>
    <m/>
    <m/>
    <m/>
    <m/>
    <m/>
    <m/>
    <m/>
    <s v=" "/>
    <s v=""/>
    <s v=""/>
    <x v="3"/>
    <m/>
    <m/>
    <m/>
    <m/>
    <m/>
    <x v="5"/>
  </r>
  <r>
    <n v="326"/>
    <m/>
    <m/>
    <m/>
    <m/>
    <m/>
    <m/>
    <m/>
    <s v=" "/>
    <s v=""/>
    <s v=""/>
    <x v="3"/>
    <m/>
    <m/>
    <m/>
    <m/>
    <m/>
    <x v="5"/>
  </r>
  <r>
    <n v="327"/>
    <m/>
    <m/>
    <m/>
    <m/>
    <m/>
    <m/>
    <m/>
    <s v=" "/>
    <s v=""/>
    <s v=""/>
    <x v="3"/>
    <m/>
    <m/>
    <m/>
    <m/>
    <m/>
    <x v="5"/>
  </r>
  <r>
    <n v="328"/>
    <m/>
    <m/>
    <m/>
    <m/>
    <m/>
    <m/>
    <m/>
    <s v=" "/>
    <s v=""/>
    <s v=""/>
    <x v="3"/>
    <m/>
    <m/>
    <m/>
    <m/>
    <m/>
    <x v="5"/>
  </r>
  <r>
    <n v="329"/>
    <m/>
    <m/>
    <m/>
    <m/>
    <m/>
    <m/>
    <m/>
    <s v=" "/>
    <s v=""/>
    <s v=""/>
    <x v="3"/>
    <m/>
    <m/>
    <m/>
    <m/>
    <m/>
    <x v="5"/>
  </r>
  <r>
    <n v="330"/>
    <m/>
    <m/>
    <m/>
    <m/>
    <m/>
    <m/>
    <m/>
    <s v=" "/>
    <s v=""/>
    <s v=""/>
    <x v="3"/>
    <m/>
    <m/>
    <m/>
    <m/>
    <m/>
    <x v="5"/>
  </r>
  <r>
    <n v="331"/>
    <m/>
    <m/>
    <m/>
    <m/>
    <m/>
    <m/>
    <m/>
    <s v=" "/>
    <s v=""/>
    <s v=""/>
    <x v="3"/>
    <m/>
    <m/>
    <m/>
    <m/>
    <m/>
    <x v="5"/>
  </r>
  <r>
    <n v="332"/>
    <m/>
    <m/>
    <m/>
    <m/>
    <m/>
    <m/>
    <m/>
    <s v=" "/>
    <s v=""/>
    <s v=""/>
    <x v="3"/>
    <m/>
    <m/>
    <m/>
    <m/>
    <m/>
    <x v="5"/>
  </r>
  <r>
    <n v="333"/>
    <m/>
    <m/>
    <m/>
    <m/>
    <m/>
    <m/>
    <m/>
    <s v=" "/>
    <s v=""/>
    <s v=""/>
    <x v="3"/>
    <m/>
    <m/>
    <m/>
    <m/>
    <m/>
    <x v="5"/>
  </r>
  <r>
    <n v="334"/>
    <m/>
    <m/>
    <m/>
    <m/>
    <m/>
    <m/>
    <m/>
    <s v=" "/>
    <s v=""/>
    <s v=""/>
    <x v="3"/>
    <m/>
    <m/>
    <m/>
    <m/>
    <m/>
    <x v="5"/>
  </r>
  <r>
    <n v="335"/>
    <m/>
    <m/>
    <m/>
    <m/>
    <m/>
    <m/>
    <m/>
    <s v=" "/>
    <s v=""/>
    <s v=""/>
    <x v="3"/>
    <m/>
    <m/>
    <m/>
    <m/>
    <m/>
    <x v="5"/>
  </r>
  <r>
    <n v="336"/>
    <m/>
    <m/>
    <m/>
    <m/>
    <m/>
    <m/>
    <m/>
    <s v=" "/>
    <s v=""/>
    <s v=""/>
    <x v="3"/>
    <m/>
    <m/>
    <m/>
    <m/>
    <m/>
    <x v="5"/>
  </r>
  <r>
    <n v="337"/>
    <m/>
    <m/>
    <m/>
    <m/>
    <m/>
    <m/>
    <m/>
    <s v=" "/>
    <s v=""/>
    <s v=""/>
    <x v="3"/>
    <m/>
    <m/>
    <m/>
    <m/>
    <m/>
    <x v="5"/>
  </r>
  <r>
    <n v="338"/>
    <m/>
    <m/>
    <m/>
    <m/>
    <m/>
    <m/>
    <m/>
    <s v=" "/>
    <s v=""/>
    <s v=""/>
    <x v="3"/>
    <m/>
    <m/>
    <m/>
    <m/>
    <m/>
    <x v="5"/>
  </r>
  <r>
    <n v="339"/>
    <m/>
    <m/>
    <m/>
    <m/>
    <m/>
    <m/>
    <m/>
    <s v=" "/>
    <s v=""/>
    <s v=""/>
    <x v="3"/>
    <m/>
    <m/>
    <m/>
    <m/>
    <m/>
    <x v="5"/>
  </r>
  <r>
    <n v="340"/>
    <m/>
    <m/>
    <m/>
    <m/>
    <m/>
    <m/>
    <m/>
    <s v=" "/>
    <s v=""/>
    <s v=""/>
    <x v="3"/>
    <m/>
    <m/>
    <m/>
    <m/>
    <m/>
    <x v="5"/>
  </r>
  <r>
    <n v="341"/>
    <m/>
    <m/>
    <m/>
    <m/>
    <m/>
    <m/>
    <m/>
    <s v=" "/>
    <s v=""/>
    <s v=""/>
    <x v="3"/>
    <m/>
    <m/>
    <m/>
    <m/>
    <m/>
    <x v="5"/>
  </r>
  <r>
    <n v="342"/>
    <m/>
    <m/>
    <m/>
    <m/>
    <m/>
    <m/>
    <m/>
    <s v=" "/>
    <s v=""/>
    <s v=""/>
    <x v="3"/>
    <m/>
    <m/>
    <m/>
    <m/>
    <m/>
    <x v="5"/>
  </r>
  <r>
    <n v="343"/>
    <m/>
    <m/>
    <m/>
    <m/>
    <m/>
    <m/>
    <m/>
    <s v=" "/>
    <s v=""/>
    <s v=""/>
    <x v="3"/>
    <m/>
    <m/>
    <m/>
    <m/>
    <m/>
    <x v="5"/>
  </r>
  <r>
    <n v="344"/>
    <m/>
    <m/>
    <m/>
    <m/>
    <m/>
    <m/>
    <m/>
    <s v=" "/>
    <s v=""/>
    <s v=""/>
    <x v="3"/>
    <m/>
    <m/>
    <m/>
    <m/>
    <m/>
    <x v="5"/>
  </r>
  <r>
    <n v="345"/>
    <m/>
    <m/>
    <m/>
    <m/>
    <m/>
    <m/>
    <m/>
    <s v=" "/>
    <s v=""/>
    <s v=""/>
    <x v="3"/>
    <m/>
    <m/>
    <m/>
    <m/>
    <m/>
    <x v="5"/>
  </r>
  <r>
    <n v="346"/>
    <m/>
    <m/>
    <m/>
    <m/>
    <m/>
    <m/>
    <m/>
    <s v=" "/>
    <s v=""/>
    <s v=""/>
    <x v="3"/>
    <m/>
    <m/>
    <m/>
    <m/>
    <m/>
    <x v="5"/>
  </r>
  <r>
    <n v="347"/>
    <m/>
    <m/>
    <m/>
    <m/>
    <m/>
    <m/>
    <m/>
    <s v=" "/>
    <s v=""/>
    <s v=""/>
    <x v="3"/>
    <m/>
    <m/>
    <m/>
    <m/>
    <m/>
    <x v="5"/>
  </r>
  <r>
    <n v="348"/>
    <m/>
    <m/>
    <m/>
    <m/>
    <m/>
    <m/>
    <m/>
    <s v=" "/>
    <s v=""/>
    <s v=""/>
    <x v="3"/>
    <m/>
    <m/>
    <m/>
    <m/>
    <m/>
    <x v="5"/>
  </r>
  <r>
    <n v="349"/>
    <m/>
    <m/>
    <m/>
    <m/>
    <m/>
    <m/>
    <m/>
    <s v=" "/>
    <s v=""/>
    <s v=""/>
    <x v="3"/>
    <m/>
    <m/>
    <m/>
    <m/>
    <m/>
    <x v="5"/>
  </r>
  <r>
    <n v="350"/>
    <m/>
    <m/>
    <m/>
    <m/>
    <m/>
    <m/>
    <m/>
    <s v=" "/>
    <s v=""/>
    <s v=""/>
    <x v="3"/>
    <m/>
    <m/>
    <m/>
    <m/>
    <m/>
    <x v="5"/>
  </r>
  <r>
    <n v="351"/>
    <m/>
    <m/>
    <m/>
    <m/>
    <m/>
    <m/>
    <m/>
    <s v=" "/>
    <s v=""/>
    <s v=""/>
    <x v="3"/>
    <m/>
    <m/>
    <m/>
    <m/>
    <m/>
    <x v="5"/>
  </r>
  <r>
    <n v="352"/>
    <m/>
    <m/>
    <m/>
    <m/>
    <m/>
    <m/>
    <m/>
    <s v=" "/>
    <s v=""/>
    <s v=""/>
    <x v="3"/>
    <m/>
    <m/>
    <m/>
    <m/>
    <m/>
    <x v="5"/>
  </r>
  <r>
    <n v="353"/>
    <m/>
    <m/>
    <m/>
    <m/>
    <m/>
    <m/>
    <m/>
    <s v=" "/>
    <s v=""/>
    <s v=""/>
    <x v="3"/>
    <m/>
    <m/>
    <m/>
    <m/>
    <m/>
    <x v="5"/>
  </r>
  <r>
    <n v="354"/>
    <m/>
    <m/>
    <m/>
    <m/>
    <m/>
    <m/>
    <m/>
    <s v=" "/>
    <s v=""/>
    <s v=""/>
    <x v="3"/>
    <m/>
    <m/>
    <m/>
    <m/>
    <m/>
    <x v="5"/>
  </r>
  <r>
    <n v="355"/>
    <m/>
    <m/>
    <m/>
    <m/>
    <m/>
    <m/>
    <m/>
    <s v=" "/>
    <s v=""/>
    <s v=""/>
    <x v="3"/>
    <m/>
    <m/>
    <m/>
    <m/>
    <m/>
    <x v="5"/>
  </r>
  <r>
    <n v="356"/>
    <m/>
    <m/>
    <m/>
    <m/>
    <m/>
    <m/>
    <m/>
    <s v=" "/>
    <s v=""/>
    <s v=""/>
    <x v="3"/>
    <m/>
    <m/>
    <m/>
    <m/>
    <m/>
    <x v="5"/>
  </r>
  <r>
    <n v="357"/>
    <m/>
    <m/>
    <m/>
    <m/>
    <m/>
    <m/>
    <m/>
    <s v=" "/>
    <s v=""/>
    <s v=""/>
    <x v="3"/>
    <m/>
    <m/>
    <m/>
    <m/>
    <m/>
    <x v="5"/>
  </r>
  <r>
    <n v="358"/>
    <m/>
    <m/>
    <m/>
    <m/>
    <m/>
    <m/>
    <m/>
    <s v=" "/>
    <s v=""/>
    <s v=""/>
    <x v="3"/>
    <m/>
    <m/>
    <m/>
    <m/>
    <m/>
    <x v="5"/>
  </r>
  <r>
    <n v="359"/>
    <m/>
    <m/>
    <m/>
    <m/>
    <m/>
    <m/>
    <m/>
    <s v=" "/>
    <s v=""/>
    <s v=""/>
    <x v="3"/>
    <m/>
    <m/>
    <m/>
    <m/>
    <m/>
    <x v="5"/>
  </r>
  <r>
    <n v="360"/>
    <m/>
    <m/>
    <m/>
    <m/>
    <m/>
    <m/>
    <m/>
    <s v=" "/>
    <s v=""/>
    <s v=""/>
    <x v="3"/>
    <m/>
    <m/>
    <m/>
    <m/>
    <m/>
    <x v="5"/>
  </r>
  <r>
    <n v="361"/>
    <m/>
    <m/>
    <m/>
    <m/>
    <m/>
    <m/>
    <m/>
    <s v=" "/>
    <s v=""/>
    <s v=""/>
    <x v="3"/>
    <m/>
    <m/>
    <m/>
    <m/>
    <m/>
    <x v="5"/>
  </r>
  <r>
    <n v="362"/>
    <m/>
    <m/>
    <m/>
    <m/>
    <m/>
    <m/>
    <m/>
    <s v=" "/>
    <s v=""/>
    <s v=""/>
    <x v="3"/>
    <m/>
    <m/>
    <m/>
    <m/>
    <m/>
    <x v="5"/>
  </r>
  <r>
    <n v="363"/>
    <m/>
    <m/>
    <m/>
    <m/>
    <m/>
    <m/>
    <m/>
    <s v=" "/>
    <s v=""/>
    <s v=""/>
    <x v="3"/>
    <m/>
    <m/>
    <m/>
    <m/>
    <m/>
    <x v="5"/>
  </r>
  <r>
    <n v="364"/>
    <m/>
    <m/>
    <m/>
    <m/>
    <m/>
    <m/>
    <m/>
    <s v=" "/>
    <s v=""/>
    <s v=""/>
    <x v="3"/>
    <m/>
    <m/>
    <m/>
    <m/>
    <m/>
    <x v="5"/>
  </r>
  <r>
    <n v="365"/>
    <m/>
    <m/>
    <m/>
    <m/>
    <m/>
    <m/>
    <m/>
    <s v=" "/>
    <s v=""/>
    <s v=""/>
    <x v="3"/>
    <m/>
    <m/>
    <m/>
    <m/>
    <m/>
    <x v="5"/>
  </r>
  <r>
    <n v="366"/>
    <m/>
    <m/>
    <m/>
    <m/>
    <m/>
    <m/>
    <m/>
    <s v=" "/>
    <s v=""/>
    <s v=""/>
    <x v="3"/>
    <m/>
    <m/>
    <m/>
    <m/>
    <m/>
    <x v="5"/>
  </r>
  <r>
    <n v="367"/>
    <m/>
    <m/>
    <m/>
    <m/>
    <m/>
    <m/>
    <m/>
    <s v=" "/>
    <s v=""/>
    <s v=""/>
    <x v="3"/>
    <m/>
    <m/>
    <m/>
    <m/>
    <m/>
    <x v="5"/>
  </r>
  <r>
    <n v="368"/>
    <m/>
    <m/>
    <m/>
    <m/>
    <m/>
    <m/>
    <m/>
    <s v=" "/>
    <s v=""/>
    <s v=""/>
    <x v="3"/>
    <m/>
    <m/>
    <m/>
    <m/>
    <m/>
    <x v="5"/>
  </r>
  <r>
    <n v="369"/>
    <m/>
    <m/>
    <m/>
    <m/>
    <m/>
    <m/>
    <m/>
    <s v=" "/>
    <s v=""/>
    <s v=""/>
    <x v="3"/>
    <m/>
    <m/>
    <m/>
    <m/>
    <m/>
    <x v="5"/>
  </r>
  <r>
    <n v="370"/>
    <m/>
    <m/>
    <m/>
    <m/>
    <m/>
    <m/>
    <m/>
    <s v=" "/>
    <s v=""/>
    <s v=""/>
    <x v="3"/>
    <m/>
    <m/>
    <m/>
    <m/>
    <m/>
    <x v="5"/>
  </r>
  <r>
    <n v="371"/>
    <m/>
    <m/>
    <m/>
    <m/>
    <m/>
    <m/>
    <m/>
    <s v=" "/>
    <s v=""/>
    <s v=""/>
    <x v="3"/>
    <m/>
    <m/>
    <m/>
    <m/>
    <m/>
    <x v="5"/>
  </r>
  <r>
    <n v="372"/>
    <m/>
    <m/>
    <m/>
    <m/>
    <m/>
    <m/>
    <m/>
    <s v=" "/>
    <s v=""/>
    <s v=""/>
    <x v="3"/>
    <m/>
    <m/>
    <m/>
    <m/>
    <m/>
    <x v="5"/>
  </r>
  <r>
    <n v="373"/>
    <m/>
    <m/>
    <m/>
    <m/>
    <m/>
    <m/>
    <m/>
    <s v=" "/>
    <s v=""/>
    <s v=""/>
    <x v="3"/>
    <m/>
    <m/>
    <m/>
    <m/>
    <m/>
    <x v="5"/>
  </r>
  <r>
    <n v="374"/>
    <m/>
    <m/>
    <m/>
    <m/>
    <m/>
    <m/>
    <m/>
    <s v=" "/>
    <s v=""/>
    <s v=""/>
    <x v="3"/>
    <m/>
    <m/>
    <m/>
    <m/>
    <m/>
    <x v="5"/>
  </r>
  <r>
    <n v="375"/>
    <m/>
    <m/>
    <m/>
    <m/>
    <m/>
    <m/>
    <m/>
    <s v=" "/>
    <s v=""/>
    <s v=""/>
    <x v="3"/>
    <m/>
    <m/>
    <m/>
    <m/>
    <m/>
    <x v="5"/>
  </r>
  <r>
    <n v="376"/>
    <m/>
    <m/>
    <m/>
    <m/>
    <m/>
    <m/>
    <m/>
    <s v=" "/>
    <s v=""/>
    <s v=""/>
    <x v="3"/>
    <m/>
    <m/>
    <m/>
    <m/>
    <m/>
    <x v="5"/>
  </r>
  <r>
    <n v="377"/>
    <m/>
    <m/>
    <m/>
    <m/>
    <m/>
    <m/>
    <m/>
    <s v=" "/>
    <s v=""/>
    <s v=""/>
    <x v="3"/>
    <m/>
    <m/>
    <m/>
    <m/>
    <m/>
    <x v="5"/>
  </r>
  <r>
    <n v="378"/>
    <m/>
    <m/>
    <m/>
    <m/>
    <m/>
    <m/>
    <m/>
    <s v=" "/>
    <s v=""/>
    <s v=""/>
    <x v="3"/>
    <m/>
    <m/>
    <m/>
    <m/>
    <m/>
    <x v="5"/>
  </r>
  <r>
    <n v="379"/>
    <m/>
    <m/>
    <m/>
    <m/>
    <m/>
    <m/>
    <m/>
    <s v=" "/>
    <s v=""/>
    <s v=""/>
    <x v="3"/>
    <m/>
    <m/>
    <m/>
    <m/>
    <m/>
    <x v="5"/>
  </r>
  <r>
    <n v="380"/>
    <m/>
    <m/>
    <m/>
    <m/>
    <m/>
    <m/>
    <m/>
    <s v=" "/>
    <s v=""/>
    <s v=""/>
    <x v="3"/>
    <m/>
    <m/>
    <m/>
    <m/>
    <m/>
    <x v="5"/>
  </r>
  <r>
    <n v="381"/>
    <m/>
    <m/>
    <m/>
    <m/>
    <m/>
    <m/>
    <m/>
    <s v=" "/>
    <s v=""/>
    <s v=""/>
    <x v="3"/>
    <m/>
    <m/>
    <m/>
    <m/>
    <m/>
    <x v="5"/>
  </r>
  <r>
    <n v="382"/>
    <m/>
    <m/>
    <m/>
    <m/>
    <m/>
    <m/>
    <m/>
    <s v=" "/>
    <s v=""/>
    <s v=""/>
    <x v="3"/>
    <m/>
    <m/>
    <m/>
    <m/>
    <m/>
    <x v="5"/>
  </r>
  <r>
    <n v="383"/>
    <m/>
    <m/>
    <m/>
    <m/>
    <m/>
    <m/>
    <m/>
    <s v=" "/>
    <s v=""/>
    <s v=""/>
    <x v="3"/>
    <m/>
    <m/>
    <m/>
    <m/>
    <m/>
    <x v="5"/>
  </r>
  <r>
    <n v="384"/>
    <m/>
    <m/>
    <m/>
    <m/>
    <m/>
    <m/>
    <m/>
    <s v=" "/>
    <s v=""/>
    <s v=""/>
    <x v="3"/>
    <m/>
    <m/>
    <m/>
    <m/>
    <m/>
    <x v="5"/>
  </r>
  <r>
    <n v="385"/>
    <m/>
    <m/>
    <m/>
    <m/>
    <m/>
    <m/>
    <m/>
    <s v=" "/>
    <s v=""/>
    <s v=""/>
    <x v="3"/>
    <m/>
    <m/>
    <m/>
    <m/>
    <m/>
    <x v="5"/>
  </r>
  <r>
    <n v="386"/>
    <m/>
    <m/>
    <m/>
    <m/>
    <m/>
    <m/>
    <m/>
    <s v=" "/>
    <s v=""/>
    <s v=""/>
    <x v="3"/>
    <m/>
    <m/>
    <m/>
    <m/>
    <m/>
    <x v="5"/>
  </r>
  <r>
    <n v="387"/>
    <m/>
    <m/>
    <m/>
    <m/>
    <m/>
    <m/>
    <m/>
    <s v=" "/>
    <s v=""/>
    <s v=""/>
    <x v="3"/>
    <m/>
    <m/>
    <m/>
    <m/>
    <m/>
    <x v="5"/>
  </r>
  <r>
    <n v="388"/>
    <m/>
    <m/>
    <m/>
    <m/>
    <m/>
    <m/>
    <m/>
    <s v=" "/>
    <s v=""/>
    <s v=""/>
    <x v="3"/>
    <m/>
    <m/>
    <m/>
    <m/>
    <m/>
    <x v="5"/>
  </r>
  <r>
    <n v="389"/>
    <m/>
    <m/>
    <m/>
    <m/>
    <m/>
    <m/>
    <m/>
    <s v=" "/>
    <s v=""/>
    <s v=""/>
    <x v="3"/>
    <m/>
    <m/>
    <m/>
    <m/>
    <m/>
    <x v="5"/>
  </r>
  <r>
    <n v="390"/>
    <m/>
    <m/>
    <m/>
    <m/>
    <m/>
    <m/>
    <m/>
    <s v=" "/>
    <s v=""/>
    <s v=""/>
    <x v="3"/>
    <m/>
    <m/>
    <m/>
    <m/>
    <m/>
    <x v="5"/>
  </r>
  <r>
    <n v="391"/>
    <m/>
    <m/>
    <m/>
    <m/>
    <m/>
    <m/>
    <m/>
    <s v=" "/>
    <s v=""/>
    <s v=""/>
    <x v="3"/>
    <m/>
    <m/>
    <m/>
    <m/>
    <m/>
    <x v="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8">
  <r>
    <n v="1"/>
    <n v="20175210015892"/>
    <s v="2017-02-10 16:08:05"/>
    <s v="VEEDURIA CIUDADANA CHAPINERO"/>
    <s v="SOLICITUD VERIFICACION DE LICENCIA DE CONSTRUCCION Y SUSPENCION DE OBRA EN CALLE 82 N 14 A 07 - CRA 14A N 82-15"/>
    <s v="AGDL"/>
    <x v="0"/>
    <s v="DP Concejo - 10 días"/>
    <n v="10"/>
    <d v="2017-02-24T00:00:00"/>
    <x v="0"/>
    <x v="0"/>
    <d v="2023-03-10T00:00:00"/>
    <s v="SI"/>
    <d v="2017-02-14T00:00:00"/>
    <s v=" 20175240058311     _x000a_ 20175250042281    _x000a_ 20175250042281          "/>
    <s v="SI"/>
    <x v="0"/>
  </r>
  <r>
    <n v="2"/>
    <n v="20195210009602"/>
    <s v="2019-01-30 11:18:57"/>
    <s v="CONCEJO DE BOGOTA"/>
    <s v="SOLICITUD DE CONTROL DE VIGILANCIA SOBRE QUEJA CIUDADANA"/>
    <s v="INSPECCIONES"/>
    <x v="0"/>
    <s v="DP Interés General"/>
    <n v="15"/>
    <d v="2019-02-20T00:00:00"/>
    <x v="1"/>
    <x v="0"/>
    <d v="2023-02-02T00:00:00"/>
    <s v="SI"/>
    <d v="2020-04-06T00:00:00"/>
    <n v="20205240044291"/>
    <s v="SI"/>
    <x v="0"/>
  </r>
  <r>
    <n v="3"/>
    <n v="20195210093122"/>
    <s v="2019-06-19 12:40:45"/>
    <s v="CONCEJO DE BOGOTA"/>
    <s v="SOLICITUD DE REITERAR REQUERIMIENTO CIUDADANO PETICIONARIA MARIA FERNANDA GUERRERO"/>
    <s v="INSPECCIONES"/>
    <x v="0"/>
    <s v="DP Interés Particular"/>
    <n v="15"/>
    <d v="2019-07-10T00:00:00"/>
    <x v="2"/>
    <x v="0"/>
    <d v="2023-02-02T00:00:00"/>
    <s v="SI"/>
    <d v="2019-02-02T00:00:00"/>
    <n v="20195240187771"/>
    <s v="SI"/>
    <x v="0"/>
  </r>
  <r>
    <n v="4"/>
    <n v="20205210001882"/>
    <s v="2020-01-09 15:30:53"/>
    <s v="CONTRALORIA DE BOGOTA"/>
    <s v="SOLICITUD DE INFORMACION"/>
    <s v="AGDL"/>
    <x v="1"/>
    <s v="Solicitud de información"/>
    <n v="10"/>
    <d v="2020-01-23T00:00:00"/>
    <x v="3"/>
    <x v="0"/>
    <d v="2023-02-02T00:00:00"/>
    <s v="SI"/>
    <d v="2020-01-14T00:00:00"/>
    <n v="20205220001771"/>
    <s v="SI"/>
    <x v="0"/>
  </r>
  <r>
    <n v="5"/>
    <n v="20205210028182"/>
    <s v="2020-03-11 13:35:22"/>
    <s v="CONTRALORIA LOCAL CHAPINERO  "/>
    <s v="SOLICITUD DE INFORMACION DE PROCESOS REGISTRADOS EN CUENTAS DE ORDEN A 31 DE DICIEMBRE. 2019"/>
    <s v="AGDL"/>
    <x v="1"/>
    <s v="Solicitud de información"/>
    <n v="10"/>
    <d v="2020-03-25T00:00:00"/>
    <x v="4"/>
    <x v="0"/>
    <d v="2023-03-17T00:00:00"/>
    <s v="SI"/>
    <d v="2020-06-11T00:00:00"/>
    <n v="20205220119311"/>
    <s v="NO"/>
    <x v="1"/>
  </r>
  <r>
    <n v="6"/>
    <n v="20205210029902"/>
    <s v="2020-03-16 12:56:36"/>
    <s v="JAL CHAPINERO"/>
    <s v="SOLICITUD DE INFORMACION CONTRATOS"/>
    <s v="AGDL"/>
    <x v="1"/>
    <s v="DP JAL - 5 días"/>
    <n v="5"/>
    <d v="2020-03-23T00:00:00"/>
    <x v="5"/>
    <x v="0"/>
    <d v="2023-03-17T00:00:00"/>
    <s v="SI"/>
    <s v="19/03/2020_x000a_11/06/2020"/>
    <s v="20205220037021_x000a_20205220119331"/>
    <s v="NO"/>
    <x v="1"/>
  </r>
  <r>
    <n v="7"/>
    <n v="20205210034122"/>
    <s v="2020-04-16 14:54:33"/>
    <s v="CONCEJO DE BOGOTA"/>
    <s v="CUMPLIENDO LOS REQUISITOS CONTEMPLADOS EN LA LEY 1755 DE 2015 Y EN CONCORDANCIA CON EL ARTÍCULO 52 DEL ACUERDO 741 DEL 2019 REGLAMENTO INTERNO CONCEJO DE BOGOTÁ, SÍRVASE A DAR ENTREGA E INFORMACIÓN RELACIONADA A LA CONTRATACIÓN DE LA ENTIDAD DURANTE LOS AÑOS 2018, 2019 Y 2020 EN ORDEN CRONOLÓGICO Y POR SECTORES, (COMPONENTE DE INVERSIÓN Y DE FUNCIONAMIENTO) LA INFORMACIÓN DEBERÁ SER ENTREGADA EN FORMATO DE EXCEL Y CON LOS SIGUIENTES CRITERIOS:"/>
    <s v="AGDL"/>
    <x v="1"/>
    <s v="DP Concejo - 10 días"/>
    <n v="10"/>
    <d v="2020-04-30T00:00:00"/>
    <x v="6"/>
    <x v="0"/>
    <d v="2023-03-17T00:00:00"/>
    <s v="SI"/>
    <d v="2020-04-29T00:00:00"/>
    <n v="20205220053791"/>
    <s v="NO"/>
    <x v="1"/>
  </r>
  <r>
    <n v="8"/>
    <n v="20215210026932"/>
    <s v="2021-04-09 15:46:32"/>
    <s v="CONTRALORIA DE BOGOTA"/>
    <s v="AUDITORIA DE REGULARIDAD 122 PAD 2021 FDLCH-SOLICITUD DE INFORMACIÓN CONTRATOS DE OBRA MALLA VIAL ¿¿¿ FACTOR DE CALIDAD"/>
    <s v="AGDL"/>
    <x v="1"/>
    <s v="DP Ente de Control - 5 días"/>
    <n v="5"/>
    <d v="2021-04-16T00:00:00"/>
    <x v="7"/>
    <x v="0"/>
    <d v="2023-02-02T00:00:00"/>
    <s v="SI"/>
    <d v="2021-04-14T00:00:00"/>
    <n v="20215220212041"/>
    <s v="NO "/>
    <x v="1"/>
  </r>
  <r>
    <n v="9"/>
    <n v="20215210072062"/>
    <s v="2021-08-17 08:37:07"/>
    <s v="JAL CHAPINERO"/>
    <s v="PRESUNTA VIOLACIÓN DEL USO DEL SUELO CALLE 55 N 13-64/13--66/13-75"/>
    <s v="AGPJ"/>
    <x v="2"/>
    <s v="DP JAL - 5 días"/>
    <n v="5"/>
    <d v="2021-08-24T00:00:00"/>
    <x v="8"/>
    <x v="0"/>
    <d v="2023-03-09T00:00:00"/>
    <s v="NO"/>
    <d v="2023-03-02T00:00:00"/>
    <s v="COMENTARIO: SE REALIZO OPERATIVO DE VERIFICACION EL 13 DE AGOSTO DE 2021 Y SE VERIFICÓ EL USO DEL SUELO, ASI MISMO SE ASISTIÓ A UNA SESION EN LA JAL DONDE SE EXPUSO LO ENCONTRADO EN LOS ESTABLECIMIENTOS. SE HACE PRESENTACION Y ESAS ES LA QUE SE ENTREGA."/>
    <m/>
    <x v="2"/>
  </r>
  <r>
    <n v="10"/>
    <n v="20225210078552"/>
    <s v="2022-07-14 10:48:21"/>
    <s v="VEEDURIA DISTRITAL"/>
    <s v="SOLICITUD DE INFORMACIÓN SDQS 1707782022 RADICADO VEEDURÍA DISTRITAL 20222200032322 EXP. 2022500305100261E"/>
    <s v="AGPJ"/>
    <x v="3"/>
    <s v="Solicitud de información"/>
    <n v="10"/>
    <d v="2022-07-28T00:00:00"/>
    <x v="9"/>
    <x v="0"/>
    <d v="2023-03-17T00:00:00"/>
    <s v="NO"/>
    <m/>
    <m/>
    <m/>
    <x v="3"/>
  </r>
  <r>
    <n v="11"/>
    <n v="20225210112362"/>
    <s v="2022-10-03 12:42:15"/>
    <s v="CONCEJO DE BOGOTA"/>
    <s v="SOLICITUD DE INFORMACIÓN"/>
    <s v="AGDL"/>
    <x v="4"/>
    <s v="DP Concejo - 10 días"/>
    <n v="10"/>
    <d v="2022-10-18T00:00:00"/>
    <x v="10"/>
    <x v="0"/>
    <d v="2023-03-17T00:00:00"/>
    <s v="SI"/>
    <s v="24/11/2022_x000a_26/01/2023"/>
    <s v="20225220801401_x000a_20235220027041"/>
    <s v="NO"/>
    <x v="1"/>
  </r>
  <r>
    <n v="12"/>
    <n v="20225210118822"/>
    <s v="2022-10-18 09:28:52"/>
    <s v="VEEDURIA DISTRITAL"/>
    <s v="SOLICITUD DE INFORMACIÓN SDQS 2155242021 RADICADO VEEDURÍA DISTRITAL 20212200063402 EXP. 2021500305100524E"/>
    <s v="AGPJ"/>
    <x v="2"/>
    <s v="Solicitud de información"/>
    <n v="10"/>
    <d v="2022-11-01T00:00:00"/>
    <x v="11"/>
    <x v="0"/>
    <d v="2023-03-17T00:00:00"/>
    <s v="NO"/>
    <m/>
    <s v="TIENE TRAMITE CERRADO EN ORFEO CON LA SIGUIENTE ANOTACION &quot;TRAMITADO CON LA RESPUESTA CORRESPONDIENTE PENDIENTE ACUSE&quot; SIN EMBARGO NO HAY RADICADO DE RESPUESTA,"/>
    <m/>
    <x v="3"/>
  </r>
  <r>
    <n v="13"/>
    <n v="20225210118892"/>
    <s v="2022-10-18 12:02:23"/>
    <s v="PROCURADURIA GENERAL DE LA NACION"/>
    <s v="TRASLADO DE PETICION E-2022-357556"/>
    <s v="AGDL"/>
    <x v="4"/>
    <s v="DP Interés General"/>
    <n v="15"/>
    <d v="2022-11-09T00:00:00"/>
    <x v="12"/>
    <x v="0"/>
    <d v="2023-03-17T00:00:00"/>
    <s v="NO"/>
    <m/>
    <m/>
    <m/>
    <x v="3"/>
  </r>
  <r>
    <n v="14"/>
    <n v="20225210131742"/>
    <s v="2022-11-21 07:31:49"/>
    <s v="CONTRALORIA  GENERAL"/>
    <s v="ACCIONES EMERGENCIA INVERNAL UPZ 89 ¿¿¿ CONTROL SOCIAL NOVIEMBRE DE 2022"/>
    <s v="AGDL"/>
    <x v="4"/>
    <s v="DP Ente de Control - 10 días"/>
    <n v="10"/>
    <d v="2022-12-05T00:00:00"/>
    <x v="13"/>
    <x v="0"/>
    <d v="2023-03-17T00:00:00"/>
    <s v="NO"/>
    <m/>
    <m/>
    <m/>
    <x v="3"/>
  </r>
  <r>
    <n v="15"/>
    <n v="20225210134752"/>
    <s v="2022-11-28 14:42:20"/>
    <s v="CONTRALORIA DE BOGOTA"/>
    <s v="PRESUNTA PERTURBACION A PROPIEDAD AJENA"/>
    <s v="AGPJ"/>
    <x v="5"/>
    <s v="Solicitud de información"/>
    <n v="10"/>
    <d v="2022-12-13T00:00:00"/>
    <x v="14"/>
    <x v="0"/>
    <d v="2023-03-17T00:00:00"/>
    <s v="NO"/>
    <m/>
    <m/>
    <m/>
    <x v="3"/>
  </r>
  <r>
    <n v="16"/>
    <n v="20225210135402"/>
    <s v="2022-11-29 11:38:36"/>
    <s v="PROCURADURIA GENERAL DE LA NACION"/>
    <s v="REMISIÓN POR COMPETENCIA E-2022-482213 (6) FOLIOS"/>
    <s v="AGDL"/>
    <x v="4"/>
    <s v="DP Ente de Control - 10 días"/>
    <n v="10"/>
    <d v="2022-12-14T00:00:00"/>
    <x v="15"/>
    <x v="0"/>
    <d v="2023-03-17T00:00:00"/>
    <s v="NO"/>
    <m/>
    <m/>
    <m/>
    <x v="3"/>
  </r>
  <r>
    <n v="17"/>
    <n v="20225210138672"/>
    <s v="2022-12-05 15:08:12"/>
    <s v="JAL CHAPINERO"/>
    <s v="SOLICITUD DE OPETRIVOS DE TRANSITO Y CONVIVENCIA EN LA CALLE 85"/>
    <s v="AGPJ"/>
    <x v="6"/>
    <s v="DP JAL - 5 días"/>
    <n v="5"/>
    <d v="2022-12-13T00:00:00"/>
    <x v="14"/>
    <x v="0"/>
    <d v="2023-03-17T00:00:00"/>
    <s v="NO"/>
    <m/>
    <s v="TIENE TRAMITE CERRADO EN ORFEO PERO NO TIENE RADICADO DE RESPUESTA"/>
    <m/>
    <x v="3"/>
  </r>
  <r>
    <n v="18"/>
    <n v="20224214042182"/>
    <s v="2022-12-21 09:49:17"/>
    <s v="PROCURADURIA GENERAL DE LA NACION"/>
    <s v="REMISION TRASLADO PETICIÓN E-2022-640508"/>
    <s v="AGPJ"/>
    <x v="7"/>
    <s v="DP Ente de Control - 10 días"/>
    <n v="10"/>
    <d v="2023-01-04T00:00:00"/>
    <x v="16"/>
    <x v="0"/>
    <d v="2023-03-09T00:00:00"/>
    <s v="SI"/>
    <d v="2023-03-02T00:00:00"/>
    <n v="20235230077221"/>
    <s v="SI"/>
    <x v="2"/>
  </r>
  <r>
    <n v="19"/>
    <n v="20225210146112"/>
    <s v="2022-12-22 14:08:35"/>
    <s v="CONCEJO DE BOGOTA"/>
    <s v="CUMPLIMIENTO DE COMPROMISOS, REUNIÓN DEL 29 DE SEPTIEMBRE DE 2022, PARQUE EL NOGAL."/>
    <s v="AGDL"/>
    <x v="4"/>
    <s v="DP Concejo - 10 días"/>
    <n v="10"/>
    <d v="2023-01-05T00:00:00"/>
    <x v="17"/>
    <x v="0"/>
    <d v="2023-03-01T00:00:00"/>
    <s v="SI"/>
    <d v="2023-02-03T00:00:00"/>
    <n v="20235220038391"/>
    <s v="SI"/>
    <x v="2"/>
  </r>
  <r>
    <n v="20"/>
    <n v="20225210147192"/>
    <s v="2022-12-27 12:11:02"/>
    <s v="CONTRALORIA DE BOGOTA"/>
    <s v="SOLICITUD DE INFORME Y DOCUMENTOS PROCESO DE RESPONSABILIDAD FISCAL N"/>
    <s v="AGDL"/>
    <x v="1"/>
    <s v="Solicitud de información"/>
    <n v="10"/>
    <d v="2023-01-11T00:00:00"/>
    <x v="18"/>
    <x v="0"/>
    <d v="2023-03-10T00:00:00"/>
    <s v="SI"/>
    <d v="2023-01-19T00:00:00"/>
    <n v="20235220018621"/>
    <s v="SI"/>
    <x v="2"/>
  </r>
  <r>
    <n v="21"/>
    <n v="20225210147682"/>
    <s v="2022-12-28 10:11:32"/>
    <s v="VEEDURIA DISTRITAL"/>
    <s v="SOLICITUD DE INFORMACIÓN SDQS 2729632020 RADICADO VEEDURÍA DISTRITAL 20202200091022 EXPEDIENTE 2020500305100942E"/>
    <s v="AGPJ"/>
    <x v="8"/>
    <s v="Solicitud de información"/>
    <n v="10"/>
    <d v="2023-01-12T00:00:00"/>
    <x v="19"/>
    <x v="0"/>
    <d v="2023-03-01T00:00:00"/>
    <s v="SI"/>
    <d v="2022-12-28T00:00:00"/>
    <n v="20235230049741"/>
    <s v="SI"/>
    <x v="2"/>
  </r>
  <r>
    <n v="22"/>
    <n v="20235210000502"/>
    <s v="2023-01-04 09:22:44"/>
    <s v="PERSONERIA LOCAL DE CHAPINERO"/>
    <s v="SOLICITUD DE RESPUESTA A RADICADO 321046-2023. INTERVENCION ESPACIO PUBLICO CLL66 ENTRE CARRERA 6A Y 7A"/>
    <s v="AGPJ"/>
    <x v="9"/>
    <s v="DP Interés Particular"/>
    <n v="15"/>
    <d v="2023-01-26T00:00:00"/>
    <x v="20"/>
    <x v="0"/>
    <d v="2023-03-01T00:00:00"/>
    <s v="SI"/>
    <d v="2023-02-03T00:00:00"/>
    <s v="20235230039211          20235230070851          20235230039151          20235230039231          20235230039291         "/>
    <s v="SI"/>
    <x v="2"/>
  </r>
  <r>
    <n v="23"/>
    <n v="20235210000592"/>
    <s v="2023-01-04 13:31:31"/>
    <s v="CONTRALORIA DE BOGOTA"/>
    <s v="SOLICITUD PARA DAR RESPUESTA A ¿¿¿DERECHO DE PETICIÓN ATENCIÓN A NIÑEZ INDÍGENA DE BOGOTÁ EN EL PARQUE NACIONAL¿¿¿"/>
    <s v="AGDL"/>
    <x v="10"/>
    <s v="DP Ente de Control - 3 días"/>
    <n v="3"/>
    <d v="2023-01-10T00:00:00"/>
    <x v="21"/>
    <x v="0"/>
    <d v="2023-01-31T00:00:00"/>
    <s v="SI"/>
    <d v="2023-01-12T00:00:00"/>
    <n v="20235220011551"/>
    <s v="SI"/>
    <x v="2"/>
  </r>
  <r>
    <n v="24"/>
    <n v="20235210001852"/>
    <s v="2023-01-10 10:17:00"/>
    <s v="VEEDURIA DISTRITAL"/>
    <s v="SOLICITUD DE INFORMACIÓN PETICIÓN SDQS 1639382020 RADICADO VEEDURÍA DISTRITAL 20202200058572 EXPEDIENTE 2020500305100524E"/>
    <s v="AGPJ"/>
    <x v="11"/>
    <s v="Solicitud de información"/>
    <n v="10"/>
    <d v="2023-01-24T00:00:00"/>
    <x v="22"/>
    <x v="0"/>
    <d v="2023-03-10T00:00:00"/>
    <s v="SI"/>
    <d v="2023-01-10T00:00:00"/>
    <s v="_x0009_20235230032911 "/>
    <s v="SI"/>
    <x v="2"/>
  </r>
  <r>
    <n v="25"/>
    <n v="20235210003232"/>
    <s v="2023-01-13 08:17:47"/>
    <s v="VEEDURIA NACIONAL DE LA PARTICIPACION DE ACCION COMUNAL VENA"/>
    <s v="DERECHO DE PETICIÓN - ACLARACIÓN UNOS HECHOS, VALIOSA INTERVENCIÓN, TRASLADO POR COMPETENCIA"/>
    <s v="AGDL"/>
    <x v="4"/>
    <s v="Solicitud de información"/>
    <n v="10"/>
    <d v="2023-01-27T00:00:00"/>
    <x v="23"/>
    <x v="0"/>
    <d v="2023-03-17T00:00:00"/>
    <s v="SI"/>
    <d v="2023-01-30T00:00:00"/>
    <n v="20235220031901"/>
    <s v="SI"/>
    <x v="2"/>
  </r>
  <r>
    <n v="26"/>
    <n v="20235210005772"/>
    <s v="2023-01-17 10:41:15"/>
    <s v="VEEDURIA DISTRITAL"/>
    <s v="SOLICITUD DE INFORMACIÓN SDQS 1948792021 RADICADO VEEDURÍA DISTRITAL 20212200056852 EXPEDIENTE 2021500305100453E-PETICIÓN CIUDADANA EN LA QUE OSCAR JAVIER MARTINEZ CORREA, SOLICITABA VIGILANCIA Y ACOMPAÑAMIENTO AL TRÁMITE DE LA QUERELLA POLICIVA 2021523490103391E"/>
    <s v="INSPECCIONES"/>
    <x v="12"/>
    <s v="Solicitud de información"/>
    <n v="10"/>
    <d v="2023-01-31T00:00:00"/>
    <x v="24"/>
    <x v="0"/>
    <d v="2023-03-17T00:00:00"/>
    <s v="SI"/>
    <d v="2023-02-13T00:00:00"/>
    <n v="20235240047811"/>
    <s v="SI"/>
    <x v="2"/>
  </r>
  <r>
    <n v="27"/>
    <n v="20235210006102"/>
    <s v="2023-01-18 09:10:20"/>
    <s v="PERSONERIA LOCAL DE CHAPINERO"/>
    <s v="SOLICITUD DE RESPUESTA A RADICADO 321046-2023."/>
    <s v="AGPJ"/>
    <x v="9"/>
    <s v="Solicitud de información"/>
    <n v="10"/>
    <d v="2023-02-01T00:00:00"/>
    <x v="25"/>
    <x v="0"/>
    <d v="2023-03-01T00:00:00"/>
    <s v="SI"/>
    <d v="2023-02-03T00:00:00"/>
    <n v="20235230039291"/>
    <s v="SI"/>
    <x v="2"/>
  </r>
  <r>
    <n v="28"/>
    <n v="20235210006262"/>
    <s v="2023-01-18 14:43:36"/>
    <s v="CONCEJO DE BOGOTA"/>
    <s v="REMISIÓN: PROPOSICIÓN NO. 008 DE 2023 URGENTE"/>
    <s v="AGDL"/>
    <x v="4"/>
    <s v="Solicitud de información"/>
    <n v="10"/>
    <d v="2023-02-01T00:00:00"/>
    <x v="25"/>
    <x v="0"/>
    <d v="2023-03-01T00:00:00"/>
    <s v="SI"/>
    <d v="2023-01-24T00:00:00"/>
    <n v="20235230001993"/>
    <s v="SI"/>
    <x v="2"/>
  </r>
  <r>
    <n v="29"/>
    <n v="20235210006382"/>
    <s v="2023-01-19 08:15:17"/>
    <s v="PERSONERIA LOCAL DE CHAPINERO"/>
    <s v="REMOCIÓN EN MASA"/>
    <s v="AGDL"/>
    <x v="13"/>
    <s v="DP Interés Particular"/>
    <n v="15"/>
    <d v="2023-02-09T00:00:00"/>
    <x v="26"/>
    <x v="0"/>
    <d v="2023-03-09T00:00:00"/>
    <s v="NO"/>
    <m/>
    <s v="TIENE TRAMITE CERRADO CON LA SIGUIENTE ANOTACIÓN &quot;BUENAS TARDES, SE ESTA HACIENDO SEGUIMIENTO A LA SITUACIÓN CON MESAS DE TRABAJO Y SEGUIMIENTO DE CLGRCC. GRACIAS&quot;"/>
    <m/>
    <x v="2"/>
  </r>
  <r>
    <n v="30"/>
    <n v="20235210006542"/>
    <s v="2023-01-19 15:00:53"/>
    <s v="CONTRALORIA DE BOGOTA"/>
    <s v="SOLICITUD INFORMACIÓN SOBRE PLANES, PROGRAMAS Y PROYECTOS DE INVERSIÓN VIGENCIA 2021-2024"/>
    <s v="AGDL"/>
    <x v="14"/>
    <s v="Solicitud de información"/>
    <n v="10"/>
    <d v="2023-02-02T00:00:00"/>
    <x v="27"/>
    <x v="0"/>
    <d v="2023-03-17T00:00:00"/>
    <s v="SI"/>
    <d v="2023-01-19T00:00:00"/>
    <n v="20235230023881"/>
    <s v="SI"/>
    <x v="2"/>
  </r>
  <r>
    <n v="31"/>
    <n v="20235210006572"/>
    <s v="2023-01-19 16:17:32"/>
    <s v="PERSONERIA LOCAL DE CHAPINERO"/>
    <s v="INFORMACION DE CONTRATOS AÑOS 2021 Y 2022"/>
    <s v="AGDL"/>
    <x v="1"/>
    <s v="Solicitud de información"/>
    <n v="10"/>
    <d v="2023-02-02T00:00:00"/>
    <x v="27"/>
    <x v="0"/>
    <d v="2023-03-27T00:00:00"/>
    <s v="SI"/>
    <d v="2023-01-24T00:00:00"/>
    <n v="20235220024101"/>
    <s v="SI"/>
    <x v="0"/>
  </r>
  <r>
    <n v="32"/>
    <n v="20235210006672"/>
    <s v="2023-01-20 08:41:43"/>
    <s v="PERSONERIA LOCAL DE CHAPINERO"/>
    <s v="SOLICITUD DE INFORMACION"/>
    <s v="AGDL"/>
    <x v="15"/>
    <s v="Solicitud de información"/>
    <n v="10"/>
    <d v="2023-02-03T00:00:00"/>
    <x v="28"/>
    <x v="0"/>
    <d v="2023-03-01T00:00:00"/>
    <s v="SI"/>
    <d v="2023-01-24T00:00:00"/>
    <n v="20235230025671"/>
    <s v="SI"/>
    <x v="2"/>
  </r>
  <r>
    <n v="33"/>
    <n v="20235210007072"/>
    <s v="2023-01-20 17:01:52"/>
    <s v="PERSONERIA LOCAL DE CHAPINERO"/>
    <s v="REQUERIMIENTO URGENTE CANAL CATALUÑA"/>
    <s v="AGDL"/>
    <x v="13"/>
    <s v="DP Interés General"/>
    <n v="15"/>
    <d v="2023-02-10T00:00:00"/>
    <x v="29"/>
    <x v="0"/>
    <d v="2023-03-09T00:00:00"/>
    <s v="NO"/>
    <m/>
    <s v="TIENE TRAMITE CERRADO CON LA SIGUIENTE ANOTACIÓN &quot;BUENAS TARDES, SE HACE SEGUIMIENTO A TRAVES DE LAS MESAS DE TRABAJO CON LA COMUNIDAD Y ENTES EN EL LUGAR :) . GRACIAS&quot;"/>
    <m/>
    <x v="2"/>
  </r>
  <r>
    <n v="34"/>
    <n v="20235210007182"/>
    <s v="2023-01-23 09:22:25"/>
    <s v="CONTRALORIA DE BOGOTA"/>
    <s v="ALCANCE A SOLICITUD INFORMACIÓN AUDITORIA REGULARIDAD PAD 2023 - RADICACIÓN 20235220018931- #: 2-2023-00855 FECHA: 2023-01-16"/>
    <s v="AGDL"/>
    <x v="1"/>
    <s v="DP Ente de Control - 1 día"/>
    <n v="1"/>
    <d v="2023-01-24T00:00:00"/>
    <x v="22"/>
    <x v="0"/>
    <d v="2023-03-27T00:00:00"/>
    <s v="SI"/>
    <d v="2023-01-19T00:00:00"/>
    <s v="Se asocia respuesta al rad 20235220018931"/>
    <s v="SI"/>
    <x v="0"/>
  </r>
  <r>
    <n v="35"/>
    <n v="20235210007302"/>
    <s v="2023-01-23 13:06:15"/>
    <s v="CONTRALORIA DE BOGOTA"/>
    <s v="ALCANCE A SOLICITUD INFORMACIÓN AUDITORIA REGULARIDAD PAD 2023 - RADICACIÓN 20235220018931- #: 2-2023-00855 FECHA: 2023-01-16 Y : 2-2023- 01276 -20235210007182 23-01-23"/>
    <s v="AGDL"/>
    <x v="1"/>
    <s v="Solicitud de información"/>
    <n v="10"/>
    <d v="2023-02-06T00:00:00"/>
    <x v="30"/>
    <x v="0"/>
    <d v="2023-03-27T00:00:00"/>
    <s v="SI"/>
    <d v="2023-01-23T00:00:00"/>
    <n v="20235220024171"/>
    <s v="NO"/>
    <x v="1"/>
  </r>
  <r>
    <n v="36"/>
    <n v="20235210007412"/>
    <s v="2023-01-23 18:08:00"/>
    <s v="CONCEJO DE BOGOTA"/>
    <s v="SOLICITUD DE INFORMACIÓN"/>
    <s v="AGPJ"/>
    <x v="16"/>
    <s v="DP Concejo - 5 días"/>
    <n v="5"/>
    <d v="2023-01-30T00:00:00"/>
    <x v="31"/>
    <x v="0"/>
    <d v="2023-03-17T00:00:00"/>
    <s v="SI"/>
    <d v="2023-02-06T00:00:00"/>
    <n v="20235220040681"/>
    <s v="SI"/>
    <x v="0"/>
  </r>
  <r>
    <n v="37"/>
    <n v="20235210007432"/>
    <s v="2023-01-23 18:18:07"/>
    <s v="CONCEJO DE BOGOTA"/>
    <s v="DERECHO DE PETICIÓN FORMULADO CON FUNDAMENTO EN EL ARTÍCULO 23 DE LA C.P.C"/>
    <s v="AGPJ"/>
    <x v="16"/>
    <s v="DP Ente de Control - 5 días"/>
    <n v="5"/>
    <d v="2023-01-30T00:00:00"/>
    <x v="31"/>
    <x v="0"/>
    <d v="2023-03-27T00:00:00"/>
    <s v="SI"/>
    <d v="2023-02-07T00:00:00"/>
    <n v="20235220041671"/>
    <s v="SI"/>
    <x v="0"/>
  </r>
  <r>
    <n v="38"/>
    <n v="20235210007662"/>
    <s v="2023-01-24 09:51:39"/>
    <s v="JAL CHAPINERO"/>
    <s v="SOLICITUD SOBRE EL ARREGLO MAL HECHO DE LA CALLE 68 CON CARRERA 1."/>
    <s v="AGDL"/>
    <x v="17"/>
    <s v="DP JAL - 5 días"/>
    <n v="5"/>
    <d v="2023-01-31T00:00:00"/>
    <x v="24"/>
    <x v="0"/>
    <d v="2023-03-17T00:00:00"/>
    <s v="SI"/>
    <d v="2023-01-30T00:00:00"/>
    <n v="20235220037771"/>
    <s v="SI"/>
    <x v="2"/>
  </r>
  <r>
    <n v="39"/>
    <n v="20235210007842"/>
    <s v="2023-01-24 11:49:10"/>
    <s v="PERSONERIA LOCAL DE CHAPINERO"/>
    <s v="REQUERIMIENTO CIUDADANO SINPROC NO. 3418072 (POR FAVOR CITE ESTE NÚMERO PARA RESPONDER Y CONSULTAR"/>
    <s v="AGPJ"/>
    <x v="9"/>
    <s v="DP Concejo - 5 días"/>
    <n v="5"/>
    <d v="2023-01-31T00:00:00"/>
    <x v="24"/>
    <x v="0"/>
    <d v="2023-03-17T00:00:00"/>
    <s v="SI"/>
    <d v="2023-01-30T00:00:00"/>
    <n v="20235230031191"/>
    <s v="SI"/>
    <x v="2"/>
  </r>
  <r>
    <n v="40"/>
    <n v="20235210007882"/>
    <s v="2023-01-24 12:12:54"/>
    <s v="PERSONERIA LOCAL DE CHAPINERO"/>
    <s v="CONTRATOS PRESUPUESTOS PARTICIPATIVOS"/>
    <s v="AGDL"/>
    <x v="18"/>
    <s v="Solicitud de información"/>
    <n v="10"/>
    <d v="2023-02-07T00:00:00"/>
    <x v="32"/>
    <x v="0"/>
    <d v="2023-03-17T00:00:00"/>
    <s v="SI"/>
    <d v="2023-01-24T00:00:00"/>
    <n v="20235220027771"/>
    <s v="SI"/>
    <x v="2"/>
  </r>
  <r>
    <n v="41"/>
    <n v="20235210008572"/>
    <s v="2023-01-25 12:24:18"/>
    <s v="PERSONERIA DE BOGOTA"/>
    <s v="DELEGADA PARA LA POTESTAD DICIPLINARIA I AUTO 001 DEL 10 DE ENERO DE 2023"/>
    <s v="AGDL"/>
    <x v="19"/>
    <s v="Solicitud de información"/>
    <n v="10"/>
    <d v="2023-02-08T00:00:00"/>
    <x v="33"/>
    <x v="0"/>
    <d v="2023-02-01T00:00:00"/>
    <s v="SI"/>
    <d v="2023-02-02T00:00:00"/>
    <n v="20235220037781"/>
    <s v="SI"/>
    <x v="2"/>
  </r>
  <r>
    <n v="42"/>
    <n v="20235210008902"/>
    <s v="2023-01-25 16:15:39"/>
    <s v="PERSONERIA LOCAL DE CHAPINERO"/>
    <s v="REQUERIMIENTO CIUDADANO SINPROC NO. 325901 DE 2023 SOLICITUD DE INFORMACIÓN SOBRE LA EJECUCIÓN DEL CONTRATO DEL FONDO DE DESARROLLO LOCAL DE CHAPINERO ¿¿¿ FDLCH NO. 167 DE 2019, OBRAS EN LA CARRERA 1 BIS DESDE LA CALLE 71 HASTA LA DIAGONAL 72- CIV 2001250. (POR FAVOR CITE ESTE NÚMERO PARA RESPONDER Y CONSULTAR"/>
    <s v="AGDL"/>
    <x v="17"/>
    <s v="DP Ente de Control - 5 días"/>
    <n v="5"/>
    <d v="2023-02-01T00:00:00"/>
    <x v="25"/>
    <x v="0"/>
    <d v="2023-02-01T00:00:00"/>
    <s v="SI"/>
    <d v="2023-02-24T00:00:00"/>
    <n v="20235220069691"/>
    <s v="SI"/>
    <x v="2"/>
  </r>
  <r>
    <n v="43"/>
    <n v="20235210009652"/>
    <s v="2023-01-27 15:41:54"/>
    <s v="VEEDURIA DISTRITAL"/>
    <s v="SOLICITUD DE INFORMACIÓN PETICIÓN SDQS 1392662022 RADICADO VEEDURÍA DISTRITAL 20222200026382 EXPEDIENTE 2022500305100208E"/>
    <s v="AGPJ"/>
    <x v="2"/>
    <s v="Solicitud de información"/>
    <n v="10"/>
    <d v="2023-02-10T00:00:00"/>
    <x v="29"/>
    <x v="0"/>
    <d v="2023-02-01T00:00:00"/>
    <s v="SI"/>
    <d v="2023-02-10T00:00:00"/>
    <n v="20235230046471"/>
    <s v="SI"/>
    <x v="2"/>
  </r>
  <r>
    <n v="44"/>
    <n v="20235210009702"/>
    <s v="2023-01-27 16:10:35"/>
    <s v="CONCEJO DE BOGOTA"/>
    <s v="CONTRATACIÓN DE LAS ALCALDÍAS LOCALES"/>
    <s v="AGDL"/>
    <x v="4"/>
    <s v="DP Concejo - 10 días"/>
    <n v="10"/>
    <d v="2023-02-10T00:00:00"/>
    <x v="29"/>
    <x v="0"/>
    <d v="2023-03-09T00:00:00"/>
    <s v="SI"/>
    <d v="2023-01-30T00:00:00"/>
    <n v="20235220000583"/>
    <s v="SE DI RESPUESTA CON RADICADO ASOCIADO EN MEMO"/>
    <x v="2"/>
  </r>
  <r>
    <n v="45"/>
    <n v="20235210009862"/>
    <s v="2023-01-30 13:22:53"/>
    <s v="CONTRALORIA DE BOGOTA"/>
    <s v="SOLICITUD INFORMACIÓN ESPACIOS DE PARTICIPACIÓN LOCAL"/>
    <s v="AGDL"/>
    <x v="20"/>
    <s v="Solicitud de información"/>
    <n v="10"/>
    <d v="2023-02-13T00:00:00"/>
    <x v="34"/>
    <x v="0"/>
    <d v="2023-02-01T00:00:00"/>
    <s v="SI"/>
    <d v="2023-02-06T00:00:00"/>
    <n v="20235220039841"/>
    <s v="SI"/>
    <x v="2"/>
  </r>
  <r>
    <n v="46"/>
    <n v="20235210009982"/>
    <d v="2023-01-30T15:45:41"/>
    <s v="PROCURADURIA GENERAL DE LA NACION"/>
    <s v="REMISION POR COMPETENCIA E-2021-433484"/>
    <s v="AGDL"/>
    <x v="20"/>
    <s v="DP Interés General"/>
    <n v="15"/>
    <d v="2023-02-20T00:00:00"/>
    <x v="35"/>
    <x v="0"/>
    <d v="2023-03-17T00:00:00"/>
    <s v="SI"/>
    <d v="2023-01-31T00:00:00"/>
    <n v="20235230033011"/>
    <s v="SI"/>
    <x v="2"/>
  </r>
  <r>
    <n v="47"/>
    <n v="20235210010462"/>
    <d v="2023-01-31T11:29:58"/>
    <s v="JAL CHAPINERO"/>
    <s v="INVITACI¿¿N SESI¿¿N 8 DE FEBRERO DE 2023"/>
    <s v="AGDL"/>
    <x v="17"/>
    <s v="DP Ente de Control - 5 días"/>
    <n v="5"/>
    <d v="2023-02-07T00:00:00"/>
    <x v="32"/>
    <x v="0"/>
    <d v="2023-02-01T00:00:00"/>
    <s v="SI"/>
    <d v="2023-02-07T00:00:00"/>
    <n v="20235220040971"/>
    <s v="SI"/>
    <x v="2"/>
  </r>
  <r>
    <n v="48"/>
    <n v="20235210010592"/>
    <d v="2023-01-31T16:20:01"/>
    <s v="PROCURADURIA GENERAL DE LA NACION"/>
    <s v="RADICADO N°E -2022-590557"/>
    <s v="AGPJ"/>
    <x v="21"/>
    <s v="DP Interés General"/>
    <n v="15"/>
    <d v="2023-02-21T00:00:00"/>
    <x v="36"/>
    <x v="0"/>
    <d v="2023-02-01T00:00:00"/>
    <s v="SI"/>
    <d v="2023-02-06T00:00:00"/>
    <n v="20235230039771"/>
    <s v="SI"/>
    <x v="2"/>
  </r>
  <r>
    <n v="49"/>
    <n v="20235210010712"/>
    <d v="2023-02-01T09:07:07"/>
    <s v="CONTRALORIA DE BOGOTA"/>
    <s v="SOLICITUD INFORMACIÓN Y VISITA DE SEGUIMIENTO A CONTRATOS 200 Y 259 DE 2022 PROGRAMA LOCALIDES AL TABLERO/VAMOS A LA OBRA (RESOLUCIÓN 036 DE DICIEMBRE 23 DE 2022)"/>
    <s v="AGDL"/>
    <x v="20"/>
    <s v="Solicitud de información"/>
    <n v="10"/>
    <d v="2023-02-15T00:00:00"/>
    <x v="37"/>
    <x v="0"/>
    <d v="2023-03-01T00:00:00"/>
    <s v="SI"/>
    <d v="2023-02-10T00:00:00"/>
    <n v="20235220047321"/>
    <s v="SI"/>
    <x v="2"/>
  </r>
  <r>
    <n v="50"/>
    <n v="20235210012652"/>
    <d v="2023-02-02T16:01:47"/>
    <s v="CONTRALORIA DE BOGOTA"/>
    <s v="SOLICITUD DE CONTRATOS"/>
    <s v="AGDL"/>
    <x v="1"/>
    <s v="Solicitud de información"/>
    <n v="10"/>
    <d v="2023-02-16T00:00:00"/>
    <x v="38"/>
    <x v="0"/>
    <d v="2023-03-27T00:00:00"/>
    <s v="SI"/>
    <d v="2023-02-07T00:00:00"/>
    <n v="20235220041071"/>
    <s v="SI"/>
    <x v="0"/>
  </r>
  <r>
    <n v="51"/>
    <n v="20235210012662"/>
    <d v="2023-02-02T16:03:42"/>
    <s v="CONTRALORIA DE BOGOTA"/>
    <s v="SOLICITUD DE INFORMACIÓN PRESUPUESTO"/>
    <s v="AGDL"/>
    <x v="22"/>
    <s v="Solicitud de información"/>
    <n v="10"/>
    <d v="2023-02-16T00:00:00"/>
    <x v="38"/>
    <x v="0"/>
    <d v="2023-03-01T00:00:00"/>
    <s v="SI"/>
    <d v="2023-02-03T00:00:00"/>
    <n v="20235220039351"/>
    <s v="SI"/>
    <x v="2"/>
  </r>
  <r>
    <n v="52"/>
    <n v="20235210012682"/>
    <d v="2023-02-02T16:18:02"/>
    <s v="CONTRALORIA DE BOGOTA"/>
    <s v="SOLICITUD INFORMACIÓN AUDITORIA REGULARIDAD PAD 2023"/>
    <s v="AGDL"/>
    <x v="23"/>
    <s v="Solicitud de información"/>
    <n v="10"/>
    <d v="2023-02-16T00:00:00"/>
    <x v="38"/>
    <x v="0"/>
    <d v="2023-03-01T00:00:00"/>
    <s v="SI"/>
    <d v="2023-02-06T00:00:00"/>
    <n v="20235220040511"/>
    <s v="SI"/>
    <x v="2"/>
  </r>
  <r>
    <n v="53"/>
    <n v="20235210013352"/>
    <d v="2023-02-06T09:43:03"/>
    <s v="CONCEJO DE BOGOTA"/>
    <s v="DERECHO DE PETICIÓN.ADJUNTAR LAS DECLARACIONES DE BIENES Y RENTAS, REGISTRO DE CONFLICTOS DE INTERESES Y LA DECLARACIÓN DEL IMPUESTO SOBRE LA RENTA Y COMPLEMENTARIOS DE LOS AÑOS 2019, 2020, 2021 Y 2022 PRESENTADAS"/>
    <s v="AGDL"/>
    <x v="4"/>
    <s v="Solicitud de información"/>
    <n v="10"/>
    <d v="2023-02-20T00:00:00"/>
    <x v="35"/>
    <x v="0"/>
    <d v="2023-03-01T00:00:00"/>
    <s v="SI"/>
    <d v="2023-02-24T00:00:00"/>
    <n v="20235220068571"/>
    <s v="SI"/>
    <x v="2"/>
  </r>
  <r>
    <n v="54"/>
    <n v="20215210083932"/>
    <s v="2021-09-16 12:43:28"/>
    <s v="PERSONERIA LOCAL DE CHAPINERO"/>
    <s v="TRASLADO QUEJA CIUDADANA SOLOCITUD DE INTERVENCION POR RUIDO Y CONTAMINACION AUDITIVA UBICADO EN LA CARRERA 15 #79-37"/>
    <s v="AGPJ"/>
    <x v="2"/>
    <s v="DP Ente de Control - 10 días"/>
    <n v="10"/>
    <d v="2021-09-30T00:00:00"/>
    <x v="39"/>
    <x v="0"/>
    <d v="2023-03-09T00:00:00"/>
    <s v="SI"/>
    <d v="2022-05-23T00:00:00"/>
    <n v="20225230389331"/>
    <s v="SI"/>
    <x v="2"/>
  </r>
  <r>
    <n v="55"/>
    <n v="20215210116262"/>
    <s v="2021-12-07 08:43:04"/>
    <s v="PERSONERIA LOCAL DE CHAPINERO"/>
    <s v="SINPROC 207336 ASUNTO: REITERACIÓN TRASLADO QUEJA CIUDADANA (VISITA DE VERIFICACIÓN) A EFECTOS DE CORROBORAR LOS HECHOS NARRADOS POR EL PETICIONARIO RESPECTO DE LOS ALTOS NIVELES DE RUIDO Y CONTAMINACIÓN AUDITIVA QUE SE PRESENTAN EN EL ESTABLECIMIENTO DE COMERCIO UBICADO EN LA CARRERA 15 NO. 79 ¿¿¿ 37."/>
    <s v="AGPJ"/>
    <x v="2"/>
    <s v="DP Ente de Control - 10 días"/>
    <n v="10"/>
    <d v="2021-12-21T00:00:00"/>
    <x v="40"/>
    <x v="0"/>
    <d v="2023-03-17T00:00:00"/>
    <s v="SI"/>
    <d v="2021-12-07T00:00:00"/>
    <n v="20225230389331"/>
    <s v="SI"/>
    <x v="2"/>
  </r>
  <r>
    <n v="56"/>
    <n v="20215210119692"/>
    <s v="2021-12-17 06:58:48"/>
    <s v="PERSONERIA LOCAL DE CHAPINERO"/>
    <s v="REFERENCIA: SINPROC 213025 ASUNTO: TRASLADO QUEJA CIUDADANA"/>
    <s v="AGPJ"/>
    <x v="2"/>
    <s v="DP Interés Particular"/>
    <n v="15"/>
    <d v="2022-01-07T00:00:00"/>
    <x v="41"/>
    <x v="0"/>
    <d v="2023-03-17T00:00:00"/>
    <s v="SI"/>
    <d v="2022-11-17T00:00:00"/>
    <n v="20225230791431"/>
    <s v="SI"/>
    <x v="2"/>
  </r>
  <r>
    <n v="57"/>
    <n v="20215210121722"/>
    <s v="2021-12-21 09:14:40"/>
    <s v="PERSONERIA LOCAL DE CHAPINERO"/>
    <s v="SOLICITUD DE RESPUESTA A RADICADO 3090192-2021."/>
    <s v="AGPJ"/>
    <x v="2"/>
    <s v="DP Interés Particular"/>
    <n v="15"/>
    <d v="2022-01-11T00:00:00"/>
    <x v="42"/>
    <x v="0"/>
    <d v="2023-03-17T00:00:00"/>
    <s v="NO"/>
    <d v="2023-03-02T00:00:00"/>
    <s v="COMENTARIO: SE DA TRASLADO AL IPES PARA QUE RESPONDA DESDE SU COMPETENCIA, YA QUE LA ALCALDÍA LOCAL NO CUENTA CON LA FACULTAD DE DETERMINAR EL TEMA"/>
    <s v="NO"/>
    <x v="2"/>
  </r>
  <r>
    <n v="58"/>
    <n v="20215210121812"/>
    <s v="2021-12-21 10:21:29"/>
    <s v="PERSONERIA DE BOGOTA"/>
    <s v="REMITO COPIA DE LAS LICENCIAS DE CONSTRUCCIÓN QUE HAN SIDO NOTIFICADAS A ESTE DESPACHO EN EJERCICIO DE LA FUNCIÓN DE MINISTERIO PÚBLICO ANTE LAS CURADURÍAS URBANAS"/>
    <s v="AGPJ"/>
    <x v="2"/>
    <s v="Solicitud de información"/>
    <n v="10"/>
    <d v="2022-01-04T00:00:00"/>
    <x v="43"/>
    <x v="0"/>
    <d v="2023-03-17T00:00:00"/>
    <s v="NO"/>
    <d v="2023-03-02T00:00:00"/>
    <s v="COMENTARIO: SE INCLUYE CADA UNA DE LAS DIRECCIONES PARA REALIZAR LA VERIFICACION CORRESPONDIENTE Y EL SEGUMIENTO A QUE HAYA LUGAR, SE DA POR TERMIANDO EL TRAMITE Y SE PROCEDE A CERARSE."/>
    <s v="NO"/>
    <x v="2"/>
  </r>
  <r>
    <n v="59"/>
    <n v="20215210122872"/>
    <s v="2021-12-24 08:30:07"/>
    <s v="PERSONERIA LOCAL DE CHAPINERO"/>
    <s v="SOLICITUD DE COPIA DE LAS LICENCIAS DE CONSTRUCCIÓN QUE HAN SIDO NOTIFICADAS A ESTE DESPACHO EN EJERCICIO DE LA FUNCIÓN DE MINISTERIO PÚBLICO ANTE LAS CURADURÍAS URBANAS"/>
    <s v="AGPJ"/>
    <x v="2"/>
    <s v="Solicitud de copias"/>
    <n v="10"/>
    <d v="2022-01-07T00:00:00"/>
    <x v="41"/>
    <x v="0"/>
    <d v="2023-03-17T00:00:00"/>
    <s v="NO"/>
    <d v="2023-03-02T00:00:00"/>
    <s v="COMENTARIO: SE INCLUYERON LAS DIRECCIONES DE CADA UNA DE LAS CONSTRUCCIONES PARA REALIZAR LA VERIFICACIÓN Y SEGUIMIENTO CORRESPONDIENTE, SE DA POR TERMINADO EL TRÁMITE Y SE PROCEDE A CERRARSE, YA QUE NO REQUIERE RESPUESTA POR QUE ES UNA NOTIFICACION DE LAS LICENCIAS DESISTIDAS."/>
    <s v="NO"/>
    <x v="2"/>
  </r>
  <r>
    <n v="60"/>
    <n v="20215210124322"/>
    <s v="2021-12-30 13:13:44"/>
    <s v="PERSONERIA DE BOGOTA"/>
    <s v="DEPENDENCIA POTESTAD DISIPLINARIA III RADICACION N° ER77480-2020 AUTON° 838 DEL 13 DE DICIEMBRE DE 2021 DECISION AUTO APERTURA DE INVESTIGACION DISCIPLINARIA"/>
    <s v="AGDL"/>
    <x v="1"/>
    <s v="DP Ente de Control - 10 días"/>
    <n v="10"/>
    <d v="2022-01-13T00:00:00"/>
    <x v="44"/>
    <x v="0"/>
    <d v="2023-03-17T00:00:00"/>
    <s v="SI"/>
    <d v="2022-01-14T00:00:00"/>
    <n v="20225220046831"/>
    <s v="NO"/>
    <x v="1"/>
  </r>
  <r>
    <n v="61"/>
    <n v="20225210009522"/>
    <s v="2022-02-01 11:59:41"/>
    <s v="PERSONERIA LOCAL DE CHAPINERO"/>
    <s v="SINPROC 227753 DE 2022 CON RELACIÓN A LOS EDIFICIOS: ¿¿¿EDIFICIO AV. 100¿¿¿, ¿¿¿FUENCARRAS¿¿¿ Y ¿¿¿COMBEIMA¿¿¿ QUE PODRÍAN COLAPSAR, UBICADOS EN LA AVENIDA 100 CON CARRERA 9¿¿,"/>
    <s v="AGPJ"/>
    <x v="2"/>
    <s v="DP Interés Particular"/>
    <n v="15"/>
    <d v="2022-02-22T00:00:00"/>
    <x v="45"/>
    <x v="0"/>
    <d v="2023-03-01T00:00:00"/>
    <s v="SI"/>
    <d v="2023-02-28T00:00:00"/>
    <s v="Radicado Asociado: 20215230629151    _x000a_20195230090101 20215220468141 20215230629141 20215230629161 20235230074571"/>
    <s v="SI"/>
    <x v="2"/>
  </r>
  <r>
    <n v="62"/>
    <n v="20225210013962"/>
    <s v="2022-02-11 12:36:52"/>
    <s v="PERSONERIA DE BOGOTA"/>
    <s v="SINPROC NO. 225743 ¿¿¿ 2021 (CITAR AL CONTESTAR NÚMERO DE RADICADO Y SINPROC)."/>
    <s v="AGPJ"/>
    <x v="2"/>
    <s v="Solicitud de información"/>
    <n v="10"/>
    <d v="2022-02-25T00:00:00"/>
    <x v="46"/>
    <x v="0"/>
    <d v="2023-03-09T00:00:00"/>
    <s v="NO"/>
    <d v="2023-02-11T00:00:00"/>
    <s v="NO REQUIERE RESPUESTA ES COPIA DE LA QUEJA INTER??PUESTA LA SECRETARIA AMBIENTE POR TEMAS DE BIOSEGURIDAD, SE INCLUYE EN LA MATRIZ DE IVAC PARA REALIZAR EL SEGUIMIENTO A QUE HAYA LUGAR, SE DA POR TERMINADO EL TRAMITE Y SE PROCEDE ACERARSE."/>
    <s v="NO"/>
    <x v="2"/>
  </r>
  <r>
    <n v="63"/>
    <n v="20225210026592"/>
    <s v="2022-03-11 13:35:06"/>
    <s v="PERSONERIA LOCAL DE CHAPINERO"/>
    <s v="TRASLADO POR COMPETENCIA RADICADO 3196480."/>
    <s v="AGPJ"/>
    <x v="2"/>
    <s v="DP Interés Particular"/>
    <n v="15"/>
    <d v="2022-04-01T00:00:00"/>
    <x v="47"/>
    <x v="0"/>
    <d v="2023-03-09T00:00:00"/>
    <s v="NO"/>
    <d v="2022-03-11T00:00:00"/>
    <s v="SE REALIZO VISITA DE VERIFICACION Y SE EVIDENCIO QUE CUMPLIA CON LOS NUEVOS PROTOCOLOS DE BIOSEGURIDAD, SE REALIZO ACTA QUE SE ANEXA. SE DA POR TERMINADO EL TRAMITE Y SE PROCEDE A CERRARSE."/>
    <s v="NO"/>
    <x v="2"/>
  </r>
  <r>
    <n v="64"/>
    <n v="20225210036462"/>
    <s v="2022-04-05 13:49:00"/>
    <s v="PERSONERIA LOCAL DE CHAPINERO"/>
    <s v="SINPROC 320¿¿¿7766 DE 2022 SOLICITADO QUE SE PRESTE ATENCIÓN Y SE TOMEN LAS MEDIDAS CORRECTIVAS CORRESPONDIENTES SOBRE EL BIEN INMUEBLE UBICADO EN LA AVENIDA CALLE 82 # 12 A - 35"/>
    <s v="AGPJ"/>
    <x v="2"/>
    <s v="DP Interés Particular"/>
    <n v="15"/>
    <d v="2022-04-26T00:00:00"/>
    <x v="48"/>
    <x v="0"/>
    <d v="2023-03-17T00:00:00"/>
    <s v="SI "/>
    <d v="2022-02-09T00:00:00"/>
    <n v="20225230131821"/>
    <s v="SI"/>
    <x v="2"/>
  </r>
  <r>
    <n v="65"/>
    <n v="20225210036542"/>
    <s v="2022-04-05 15:16:04"/>
    <s v="PERSONERIA LOCAL DE CHAPINERO"/>
    <s v="PRIMERA REITERACION SINPROC 227753 DE 2022"/>
    <s v="AGPJ"/>
    <x v="2"/>
    <s v="DP Interés Particular"/>
    <n v="15"/>
    <d v="2022-04-26T00:00:00"/>
    <x v="48"/>
    <x v="0"/>
    <d v="2023-03-01T00:00:00"/>
    <s v="SI"/>
    <d v="2023-02-28T00:00:00"/>
    <n v="20235230074571"/>
    <s v="SI"/>
    <x v="2"/>
  </r>
  <r>
    <n v="66"/>
    <n v="20225210070222"/>
    <s v="2022-06-23 15:48:48"/>
    <s v="PERSONERIA LOCAL DE CHAPINERO"/>
    <s v="CONTROL URBANO LICENCIAS DE CONSTRUCCIÓN LOCALIDAD DE CHAPINERO"/>
    <s v="AGPJ"/>
    <x v="2"/>
    <s v="DP Ente de Control - 10 días"/>
    <n v="10"/>
    <d v="2022-07-07T00:00:00"/>
    <x v="49"/>
    <x v="0"/>
    <d v="2023-03-17T00:00:00"/>
    <s v="NO"/>
    <d v="2023-03-01T00:00:00"/>
    <s v="COMENTARIO: NO REQUIERE RESPUESTA ES INFORMATIVO SOBRE DE LAS LICENCIAS DESISTIDAS PARA REALIZAR EL CONTROL URBANISTICO, SE INCLUYO EN LA MATRIZ DE IVACA CADA UNA DE LAS DIRECCIONES PARA REALIZAR EL SEGUIMIENTO CORRESPONDIENTE, SE DA POR TERMINADO EL TRAMITE Y SE PROCEDE ACERRASE."/>
    <s v="NO"/>
    <x v="2"/>
  </r>
  <r>
    <n v="67"/>
    <n v="20225210082992"/>
    <s v="2022-07-26 16:31:17"/>
    <s v="PERSONERIA DE BOGOTA"/>
    <s v="RESPUESTA 2022-EE-0530513"/>
    <s v="AGPJ"/>
    <x v="2"/>
    <s v="Solicitud de información"/>
    <n v="10"/>
    <d v="2022-08-09T00:00:00"/>
    <x v="50"/>
    <x v="0"/>
    <d v="2023-03-17T00:00:00"/>
    <s v="NO"/>
    <d v="2023-03-01T00:00:00"/>
    <s v="COMENTARIO: NO REQUIERE RESPUESTA SE INCLUYE EN LA MATRIZ LA DIRECCIONES DE LAS LICENCIAS DESISTIDAS PARA REALIZAR EL IVC CORRESPONDIENTE A CADA UNA. SE DA POR TERMINADO EL TRAMITE Y SE PROCEDE ACERARSE."/>
    <s v="NO"/>
    <x v="2"/>
  </r>
  <r>
    <n v="68"/>
    <n v="20225210092152"/>
    <s v="2022-08-17 09:24:40"/>
    <s v="PERSONERIA LOCAL DE CHAPINERO"/>
    <s v="SIRIUS 2022-IE-0026884"/>
    <s v="AGPJ"/>
    <x v="2"/>
    <s v="Solicitud de información"/>
    <n v="10"/>
    <d v="2022-08-31T00:00:00"/>
    <x v="51"/>
    <x v="0"/>
    <d v="2023-03-17T00:00:00"/>
    <s v="NO"/>
    <d v="2023-03-06T00:00:00"/>
    <s v="COMENTARIO: NO REQUIERE RESPUESTA ES UNA COMUNICACIÓN DONDE SE INDICA LAS LICENCIAS QUE SE NOTIFICARON COMO DESISTIDAS, SE INCLUYE EN LA MATRIZ 1 A 1 LAS DIRECCIONES DE LAS LICENCIAS NEGADAS O DESISTIDAS PARA REALIZAR EL TRAMITE CORRESPONDIENTE. SE DA POR TERMINADO EL TRAMITE Y SE PROCEDE ACERARSE."/>
    <s v="NO"/>
    <x v="2"/>
  </r>
  <r>
    <n v="69"/>
    <n v="20225210096792"/>
    <s v="2022-08-26 14:57:35"/>
    <s v="PERSONERIA LOCAL DE CHAPINERO"/>
    <s v="SOLICITAR RESPUESTA A RADICADO 282060-2022."/>
    <s v="AGPJ"/>
    <x v="24"/>
    <s v="DP Interés Particular"/>
    <n v="15"/>
    <d v="2022-09-16T00:00:00"/>
    <x v="52"/>
    <x v="0"/>
    <d v="2023-03-17T00:00:00"/>
    <s v="SI"/>
    <d v="2023-02-28T00:00:00"/>
    <n v="20235230072801"/>
    <s v="NO"/>
    <x v="1"/>
  </r>
  <r>
    <n v="70"/>
    <n v="20225210097342"/>
    <s v="2022-08-29 11:03:37"/>
    <s v="PERSONERIA LOCAL DE CHAPINERO"/>
    <s v="SOLICITAR RESPUESTA A RADICADO 282060-2022."/>
    <s v="AGPJ"/>
    <x v="24"/>
    <s v="DP Interés Particular"/>
    <n v="15"/>
    <d v="2022-09-19T00:00:00"/>
    <x v="53"/>
    <x v="0"/>
    <d v="2023-03-17T00:00:00"/>
    <s v="SI"/>
    <d v="2023-02-03T00:00:00"/>
    <s v="ASOCIA RTA A RAD 20235230072801"/>
    <s v="NO"/>
    <x v="1"/>
  </r>
  <r>
    <n v="71"/>
    <n v="20225210101302"/>
    <s v="2022-09-05 13:39:54"/>
    <s v="PERSONERIA LOCAL DE CHAPINERO"/>
    <s v="SINPROC 3307743 DE 2022 (AL RESPONDER, FAVOR CITAR ESTE NÚMERO)"/>
    <s v="AGPJ"/>
    <x v="24"/>
    <s v="DP Interés Particular"/>
    <n v="15"/>
    <d v="2022-09-26T00:00:00"/>
    <x v="54"/>
    <x v="0"/>
    <d v="2023-03-17T00:00:00"/>
    <s v="SI"/>
    <d v="2023-09-30T00:00:00"/>
    <s v="20225230706971           20225230706921          "/>
    <s v="NO"/>
    <x v="1"/>
  </r>
  <r>
    <n v="72"/>
    <n v="20225210102222"/>
    <s v="2022-09-06 15:49:35"/>
    <s v="PERSONERIA LOCAL DE CHAPINERO"/>
    <s v="SINPROC-284836-2022. (FAVOR CONTESTAR AL CORREO PERSONERIACHAPINERO@PERSONERIABOGOTA.GOV.CO)"/>
    <s v="AGPJ"/>
    <x v="24"/>
    <s v="Solicitud de información"/>
    <n v="10"/>
    <d v="2022-09-20T00:00:00"/>
    <x v="55"/>
    <x v="0"/>
    <d v="2023-03-17T00:00:00"/>
    <s v="N/A"/>
    <m/>
    <m/>
    <m/>
    <x v="4"/>
  </r>
  <r>
    <n v="73"/>
    <n v="20225210106042"/>
    <s v="2022-09-16 12:44:02"/>
    <s v="PERSONERIA LOCAL DE CHAPINERO"/>
    <s v="PROBLEMATICA LOCALIDAD DE SAN LUIS"/>
    <s v="AGDL"/>
    <x v="4"/>
    <s v="Solicitud de información"/>
    <n v="10"/>
    <d v="2022-09-30T00:00:00"/>
    <x v="56"/>
    <x v="0"/>
    <d v="2023-03-17T00:00:00"/>
    <s v="NO"/>
    <m/>
    <m/>
    <m/>
    <x v="3"/>
  </r>
  <r>
    <n v="74"/>
    <n v="20225210108582"/>
    <s v="2022-09-23 11:10:11"/>
    <s v="PERSONERIA LOCAL DE CHAPINERO"/>
    <s v="SEGUNDA SOLICITUD DE RESPUESTA AL RADICADO 282060-2022."/>
    <s v="AGPJ"/>
    <x v="24"/>
    <s v="DP Interés Particular"/>
    <n v="15"/>
    <d v="2022-10-14T00:00:00"/>
    <x v="57"/>
    <x v="0"/>
    <d v="2022-03-17T00:00:00"/>
    <s v="SI"/>
    <s v="30/02/2023"/>
    <n v="20235230030991"/>
    <s v="SI"/>
    <x v="2"/>
  </r>
  <r>
    <n v="75"/>
    <n v="20225210112052"/>
    <s v="2022-10-03 07:58:52"/>
    <s v="PERSONERIA LOCAL DE CHAPINERO"/>
    <s v="SEGUNDA SOLICITUD DE RESPUESTA A RADICADO 282111-2022"/>
    <s v="AGPJ"/>
    <x v="2"/>
    <s v="DP Interés Particular"/>
    <n v="15"/>
    <d v="2022-10-25T00:00:00"/>
    <x v="58"/>
    <x v="0"/>
    <d v="2023-03-17T00:00:00"/>
    <s v="SI"/>
    <d v="2022-09-23T00:00:00"/>
    <n v="20225230692361"/>
    <s v="SI"/>
    <x v="2"/>
  </r>
  <r>
    <n v="76"/>
    <n v="20224213535142"/>
    <s v="2022-10-27 10:41:25"/>
    <s v="PERSONERIA DE BOGOTA"/>
    <s v="Traslado derecho petición_x000a_AUTORIZO USO DATOS PERSONALES Y CERTIFICO CORREO TIPO PETICION: RADICACI¿¿N ENTRE ENTIDADES"/>
    <s v="AGDL"/>
    <x v="4"/>
    <s v="Solicitud de información"/>
    <n v="10"/>
    <d v="2022-11-11T00:00:00"/>
    <x v="59"/>
    <x v="0"/>
    <d v="2023-03-27T00:00:00"/>
    <s v="SI"/>
    <d v="2023-01-16T00:00:00"/>
    <n v="20235220014761"/>
    <s v="NO"/>
    <x v="1"/>
  </r>
  <r>
    <n v="77"/>
    <n v="20225210129112"/>
    <s v="2022-11-11 10:49:19"/>
    <s v="PERSONERIA LOCAL DE CHAPINERO"/>
    <s v="DEPENDENCIA DIRECCION DE INVESTIGACIONES ESPECIALES Y APOYO TECNICO RADICACION N° 2689172022 AUTO N° 377 DE FECHA 31 DE OCTUBRE DE 2022 DECISION AUTO DE INDAGACION PREVIA"/>
    <s v="AGDL"/>
    <x v="1"/>
    <s v="Solicitud de información"/>
    <n v="10"/>
    <d v="2022-11-28T00:00:00"/>
    <x v="60"/>
    <x v="0"/>
    <d v="2023-03-27T00:00:00"/>
    <s v="SI"/>
    <d v="2022-11-24T00:00:00"/>
    <n v="20225220801931"/>
    <s v="SI"/>
    <x v="0"/>
  </r>
  <r>
    <n v="78"/>
    <n v="20225210130862"/>
    <s v="2022-11-17 10:40:48"/>
    <s v="PERSONERIA LOCAL DE CHAPINERO"/>
    <s v="REFERENCIA: SINPROC 2025925 N° EXPEDIENTE: 183 DE 2010 QUERELLADO(A): PROCESO (EC., RU., RBUP.): OBRAS ACTUACIÓN: CADUCIDAD"/>
    <s v="AGPJ"/>
    <x v="25"/>
    <s v="Solicitud de información"/>
    <n v="10"/>
    <d v="2022-12-01T00:00:00"/>
    <x v="61"/>
    <x v="0"/>
    <d v="2023-03-17T00:00:00"/>
    <s v="NO"/>
    <m/>
    <m/>
    <m/>
    <x v="3"/>
  </r>
  <r>
    <n v="79"/>
    <n v="20225210131192"/>
    <s v="2022-11-17 16:24:16"/>
    <s v="PERSONERIA LOCAL DE CHAPINERO"/>
    <s v="TRASLADO POR COMPETENCIA"/>
    <s v="AGDL"/>
    <x v="4"/>
    <s v="DP Interés Particular"/>
    <n v="15"/>
    <d v="2022-12-09T00:00:00"/>
    <x v="62"/>
    <x v="0"/>
    <d v="2023-03-17T00:00:00"/>
    <s v="NO"/>
    <m/>
    <m/>
    <m/>
    <x v="3"/>
  </r>
  <r>
    <n v="80"/>
    <n v="20225210133902"/>
    <s v="2022-11-25 09:18:27"/>
    <s v="PERSONERIA LOCAL DE CHAPINERO"/>
    <s v="REFERENCIA: SINPROC 2214362 N° EXPEDIENTE: 9 DE 2016 QUERELLADO(A): PROCESO (EC., RU., RBUP.): OBRAS ACTUACIÓN: CADUCIDAD"/>
    <s v="AGPJ"/>
    <x v="25"/>
    <s v="Solicitud de información"/>
    <n v="10"/>
    <d v="2022-12-12T00:00:00"/>
    <x v="63"/>
    <x v="0"/>
    <d v="2023-03-17T00:00:00"/>
    <s v="NO"/>
    <m/>
    <m/>
    <m/>
    <x v="3"/>
  </r>
  <r>
    <n v="81"/>
    <n v="20225210133912"/>
    <s v="2022-11-25 09:20:09"/>
    <s v="PERSONERIA LOCAL DE CHAPINERO"/>
    <s v="REFERENCIA: SINPROC 2180944 N° EXPEDIENTE: 12 DE 2016 QUERELLADO(A): PROCESO (EC., RU., RBUP.): OBRAS ACTUACIÓN: CADUCIDAD"/>
    <s v="AGPJ"/>
    <x v="25"/>
    <s v="Solicitud de información"/>
    <n v="10"/>
    <d v="2022-12-12T00:00:00"/>
    <x v="63"/>
    <x v="0"/>
    <d v="2023-03-17T00:00:00"/>
    <s v="NO"/>
    <m/>
    <m/>
    <m/>
    <x v="3"/>
  </r>
  <r>
    <n v="82"/>
    <n v="20225210133992"/>
    <s v="2022-11-25 10:43:35"/>
    <s v="PERSONERIA LOCAL DE CHAPINERO"/>
    <s v="REFERENCIA: SINPROC 22041290 N° EXPEDIENTE: 13 DE 2016 QUERELLADO(A): PROCESO (EC., RU., RBUP.): OBRAS ACTUACIÓN: CADUCIDAD"/>
    <s v="AGPJ"/>
    <x v="25"/>
    <s v="Solicitud de información"/>
    <n v="10"/>
    <d v="2022-12-12T00:00:00"/>
    <x v="63"/>
    <x v="0"/>
    <d v="2023-03-17T00:00:00"/>
    <s v="NO"/>
    <m/>
    <m/>
    <m/>
    <x v="3"/>
  </r>
  <r>
    <n v="83"/>
    <n v="20225210134002"/>
    <s v="2022-11-25 10:46:48"/>
    <s v="PERSONERIA LOCAL DE CHAPINERO"/>
    <s v="REFERENCIA: SINPROC 3374267 N° EXPEDIENTE: 25 DE 2016 QUERELLADO(A): PROCESO (EC., RU., RBUP.): OBRAS ACTUACIÓN: CADUCIDAD"/>
    <s v="AGPJ"/>
    <x v="25"/>
    <s v="Solicitud de información"/>
    <n v="10"/>
    <d v="2022-12-12T00:00:00"/>
    <x v="63"/>
    <x v="0"/>
    <d v="2023-03-17T00:00:00"/>
    <s v="NO"/>
    <m/>
    <m/>
    <m/>
    <x v="3"/>
  </r>
  <r>
    <n v="84"/>
    <n v="20225210134022"/>
    <s v="2022-11-25 12:02:41"/>
    <s v="PERSONERIA LOCAL DE CHAPINERO"/>
    <s v="REFERENCIA: SINPROC 2256700 N° EXPEDIENTE: 20 DE 2016 QUERELLADO(A): PROCESO (EC., RU., RBUP.): OBRAS ACTUACIÓN: CADUCIDAD"/>
    <s v="AGPJ"/>
    <x v="25"/>
    <s v="Solicitud de información"/>
    <n v="10"/>
    <d v="2022-12-12T00:00:00"/>
    <x v="63"/>
    <x v="0"/>
    <d v="2023-03-17T00:00:00"/>
    <s v="NO"/>
    <m/>
    <m/>
    <m/>
    <x v="3"/>
  </r>
  <r>
    <n v="85"/>
    <n v="20225210139082"/>
    <s v="2022-12-07 08:42:48"/>
    <s v="PERSONERIA LOCAL DE CHAPINERO"/>
    <s v="SIRIUS 2022-ER-0307460 DE 2022"/>
    <s v="AGPJ"/>
    <x v="6"/>
    <s v="Solicitud de información"/>
    <n v="10"/>
    <d v="2022-12-22T00:00:00"/>
    <x v="64"/>
    <x v="0"/>
    <d v="2023-03-27T00:00:00"/>
    <s v="SI"/>
    <d v="2023-03-07T00:00:00"/>
    <n v="20235230082121"/>
    <s v="NO"/>
    <x v="1"/>
  </r>
  <r>
    <n v="86"/>
    <n v="20225210139112"/>
    <s v="2022-12-07 08:54:53"/>
    <s v="PERSONERIA LOCAL DE CHAPINERO"/>
    <s v="SIRIUS 2022-ER0308435 DE 2022-SEGUIMIENTO AL TRAMITE ADELANTADO POR SU DESPACHO RESPECTO DE LOS ESTABLECIMIENTOS DE COMERCIO DENUNCIADOS"/>
    <s v="AGPJ"/>
    <x v="2"/>
    <s v="Solicitud de información"/>
    <n v="10"/>
    <d v="2022-12-22T00:00:00"/>
    <x v="64"/>
    <x v="0"/>
    <d v="2023-03-17T00:00:00"/>
    <s v="SI"/>
    <d v="2022-08-03T00:00:00"/>
    <n v="20225230575171"/>
    <s v="SI"/>
    <x v="2"/>
  </r>
  <r>
    <n v="87"/>
    <n v="20235210010642"/>
    <s v="2023-01-31 16:38:22"/>
    <s v="PERSONERIA DE BOGOTA"/>
    <s v="DEPENDENCIA DELEGADA PARA LA POTESTAD DISCIPLINARIA III RADICACIÓN NO. 78108 DE 2020 AUTO N° 894 DE 22 DE AGOSTO DE 2022 DECISIÓN APERTURA DE INVESTIGACIÓN DISCIPLINARIA"/>
    <s v="AGDL"/>
    <x v="4"/>
    <s v="DP Ente de Control - 5 días"/>
    <n v="5"/>
    <d v="2023-02-07T00:00:00"/>
    <x v="32"/>
    <x v="0"/>
    <d v="2023-03-17T00:00:00"/>
    <s v="SI"/>
    <d v="2023-03-08T00:00:00"/>
    <n v="20235220084981"/>
    <s v="SI"/>
    <x v="2"/>
  </r>
  <r>
    <n v="88"/>
    <n v="20235210014652"/>
    <s v="2023-02-08 12:27:25"/>
    <s v="CONTRALORIA DE BOGOTA"/>
    <s v="SOLICITUD INFORMACIÓN PLANES PROGRAMAS Y PROYECTOS"/>
    <s v="AGDL"/>
    <x v="1"/>
    <s v="DP Ente de Control - 3 días"/>
    <n v="3"/>
    <d v="2023-02-13T00:00:00"/>
    <x v="34"/>
    <x v="0"/>
    <d v="2023-03-17T00:00:00"/>
    <s v="SI"/>
    <d v="2023-02-12T00:00:00"/>
    <n v="20235220049391"/>
    <s v="SI"/>
    <x v="0"/>
  </r>
  <r>
    <n v="89"/>
    <n v="20235210018132"/>
    <s v="2023-02-16 13:34:11"/>
    <s v="PERSONERIA LOCAL DE CHAPINERO"/>
    <s v="REQUERIMIENTO CIUDADANO SINPROC NO. 329981 (POR FAVOR CITE ESTE NÚMERO PARA RESPONDER Y CONSULTAR EL INCUMPLIMIENTO DE OBLIGACIONES DE PAGO DEL CONTRATO DE PRESTACIÓN DE SERVICIOS PS-017-159-22 PARA LA EJECUCIÓN DEL CONTRATO DE OBRA NO.FDLCH-COP-159-2022.¿¿¿"/>
    <s v="AGDL"/>
    <x v="26"/>
    <s v="Solicitud de información"/>
    <n v="10"/>
    <d v="2023-03-02T00:00:00"/>
    <x v="65"/>
    <x v="0"/>
    <d v="2023-03-17T00:00:00"/>
    <s v="SI"/>
    <d v="2023-02-28T00:00:00"/>
    <n v="20235220073701"/>
    <s v="SI"/>
    <x v="0"/>
  </r>
  <r>
    <n v="90"/>
    <n v="20235210018392"/>
    <s v="2023-02-17 09:59:37"/>
    <s v="PERSONERIA DE BOGOTA"/>
    <s v="SOLICITUD DE INFORMACIÓN APYCFP ¿¿¿ACCIONES DE CONTROL AL RETAMO ESPINOSO Y LISO EN EL TERRITORIO DEL DISTRITO CAPITAL¿¿¿. (CITAR AL CONTESTAR NÚMERO DE RADICADO)."/>
    <s v="AGDL"/>
    <x v="27"/>
    <s v="Solicitud de información"/>
    <n v="10"/>
    <d v="2023-03-03T00:00:00"/>
    <x v="66"/>
    <x v="0"/>
    <d v="2023-03-17T00:00:00"/>
    <s v="SI"/>
    <d v="2023-03-02T00:00:00"/>
    <s v="     20235220076761_x000a_ 20235220076111"/>
    <s v="SI"/>
    <x v="2"/>
  </r>
  <r>
    <n v="91"/>
    <n v="20235210018852"/>
    <s v="2023-02-20 08:25:00"/>
    <s v="PERSONERIA LOCAL DE CHAPINERO"/>
    <s v="SIRIUS 2022 ER 0310415 DE 2022 SOLICITUD DE SEGUIMIENTO A RESPUESTAS Y ACCIONES ADELANTADAS POR A ALCALDÍA LOCAL DE CHAPINERO AL DERECHO DE PETICIÓN RADICADO CON NÚMERO 20225210130202"/>
    <s v="AGPJ"/>
    <x v="9"/>
    <s v="Solicitud de información"/>
    <n v="10"/>
    <d v="2023-03-06T00:00:00"/>
    <x v="67"/>
    <x v="0"/>
    <d v="2023-03-17T00:00:00"/>
    <s v="SI"/>
    <d v="2023-02-22T00:00:00"/>
    <n v="20235230065251"/>
    <s v="SI"/>
    <x v="2"/>
  </r>
  <r>
    <n v="92"/>
    <n v="20235210018902"/>
    <s v="2023-02-20 08:58:19"/>
    <s v="CONCEJO DE BOGOTA"/>
    <s v="DERECHO DE PETICIÓN CUÁLES Y CUÁNTOS CONTRATOS CON LA DEFENSA CIVIL REGIONAL BOGOTÁ SE ENCUENTRAN VIGENTES? ¿¿QUIÉNES LOS ESTÁN EJECUTANDO"/>
    <s v="AGDL"/>
    <x v="4"/>
    <s v="DP Concejo - 5 días"/>
    <n v="5"/>
    <d v="2023-02-27T00:00:00"/>
    <x v="68"/>
    <x v="0"/>
    <d v="2023-03-17T00:00:00"/>
    <s v="SI"/>
    <d v="2023-03-07T00:00:00"/>
    <n v="20235220082661"/>
    <s v="SI"/>
    <x v="2"/>
  </r>
  <r>
    <n v="93"/>
    <n v="20235210019002"/>
    <s v="2023-02-20 10:47:28"/>
    <s v="PERSONERIA LOCAL DE CHAPINERO"/>
    <s v="SIRIUS 2022ER0312880 DE 2022"/>
    <s v="AGPJ"/>
    <x v="21"/>
    <s v="Solicitud de información"/>
    <n v="10"/>
    <d v="2023-03-06T00:00:00"/>
    <x v="67"/>
    <x v="0"/>
    <d v="2023-03-17T00:00:00"/>
    <s v="NO"/>
    <m/>
    <m/>
    <m/>
    <x v="3"/>
  </r>
  <r>
    <n v="94"/>
    <n v="20235210019222"/>
    <s v="2023-02-20 15:43:57"/>
    <s v="CONTRALORIA  GENERAL"/>
    <s v="SEGUIMIENTO PROGRAMA LOCALIDADES AL TABLERO"/>
    <s v="AGDL"/>
    <x v="26"/>
    <s v="Solicitud de información"/>
    <n v="10"/>
    <d v="2023-03-06T00:00:00"/>
    <x v="67"/>
    <x v="0"/>
    <d v="2023-03-17T00:00:00"/>
    <s v="SI"/>
    <d v="2023-02-23T00:00:00"/>
    <n v="20235220067901"/>
    <s v="SI"/>
    <x v="2"/>
  </r>
  <r>
    <n v="95"/>
    <n v="20235210021762"/>
    <s v="2023-02-24 16:12:18"/>
    <s v="PERSONERIA LOCAL DE CHAPINERO"/>
    <s v="SOLICITUD INFORMACIÓN"/>
    <s v="AGPJ"/>
    <x v="7"/>
    <s v="Solicitud de información"/>
    <n v="10"/>
    <d v="2023-03-10T00:00:00"/>
    <x v="69"/>
    <x v="0"/>
    <d v="2023-03-17T00:00:00"/>
    <s v="SI"/>
    <d v="2023-03-09T00:00:00"/>
    <n v="20235230087281"/>
    <s v="SI "/>
    <x v="0"/>
  </r>
  <r>
    <n v="96"/>
    <n v="20235210021962"/>
    <s v="2023-02-27 09:21:50"/>
    <s v="VEEDURIA DISTRITAL"/>
    <s v="SOLICITUD DE REITERACIÓN POR NO RESPUESTA RADICADO NO. 20202200097312¿¿¿ EXPEDIENTE 2020500305101008E"/>
    <s v="AGDL"/>
    <x v="20"/>
    <s v="DP Ente de Control - 10 días"/>
    <n v="10"/>
    <d v="2023-03-13T00:00:00"/>
    <x v="70"/>
    <x v="0"/>
    <d v="2023-03-17T00:00:00"/>
    <s v="SI"/>
    <d v="2023-02-28T00:00:00"/>
    <n v="20235230073151"/>
    <s v="SI"/>
    <x v="2"/>
  </r>
  <r>
    <n v="97"/>
    <n v="20235210006392"/>
    <s v="2023-01-19 08:18:55"/>
    <s v="PERSONERIA LOCAL DE CHAPINERO"/>
    <s v="SOLICITUD URGENTE RESPUESTA RADICADO 309971-2022."/>
    <s v="AGPJ"/>
    <x v="16"/>
    <s v="DP Ente de Control - 10 días"/>
    <n v="10"/>
    <d v="2023-02-02T00:00:00"/>
    <x v="27"/>
    <x v="0"/>
    <d v="2023-03-17T00:00:00"/>
    <s v="SI"/>
    <d v="2023-01-19T00:00:00"/>
    <n v="20235220018751"/>
    <s v="SI"/>
    <x v="2"/>
  </r>
  <r>
    <n v="98"/>
    <n v="20235210014062"/>
    <s v="2023-02-07 14:22:37"/>
    <s v="PERSONERIA LOCAL DE CHAPINERO"/>
    <s v="SOLICITUD INFORMACIÓN"/>
    <s v="AGPJ"/>
    <x v="15"/>
    <s v="Solicitud de información"/>
    <n v="10"/>
    <d v="2023-02-21T00:00:00"/>
    <x v="36"/>
    <x v="0"/>
    <d v="2023-03-17T00:00:00"/>
    <s v="SI"/>
    <d v="2023-02-23T00:00:00"/>
    <n v="20235230068291"/>
    <s v="SI"/>
    <x v="2"/>
  </r>
  <r>
    <n v="99"/>
    <n v="20235210014082"/>
    <s v="2023-02-07 14:45:20"/>
    <s v="CONTRALORIA  GENERAL"/>
    <s v="SOLICITUD CARPETAS FÍSICAS CONTRATO 167 DE 2019"/>
    <s v="AGDL"/>
    <x v="28"/>
    <s v="DP Ente de Control - 10 días"/>
    <n v="10"/>
    <d v="2023-02-21T00:00:00"/>
    <x v="36"/>
    <x v="0"/>
    <d v="2023-03-17T00:00:00"/>
    <s v="SI"/>
    <d v="2023-02-20T00:00:00"/>
    <n v="20235220059331"/>
    <s v="SI"/>
    <x v="1"/>
  </r>
  <r>
    <n v="100"/>
    <n v="20235210014552"/>
    <s v="2023-02-08 11:21:23"/>
    <s v="PERSONERIA LOCAL DE CHAPINERO"/>
    <s v="SOLICITUD INFORMACIÓN A SEGUIMIENTO DE CARNETIZACIÓN DE VENDEDORES INFORMALES"/>
    <s v="AGPJ"/>
    <x v="29"/>
    <s v="Solicitud de información"/>
    <n v="10"/>
    <d v="2023-02-22T00:00:00"/>
    <x v="71"/>
    <x v="0"/>
    <d v="2023-03-17T00:00:00"/>
    <s v="SI"/>
    <d v="2023-02-10T00:00:00"/>
    <n v="20235230047261"/>
    <s v="SI"/>
    <x v="2"/>
  </r>
  <r>
    <n v="101"/>
    <n v="20235210022542"/>
    <s v="2023-02-28 09:11:00"/>
    <s v="VEEDURIA DISTRITAL"/>
    <s v="TRASLADO DE DERECHO DE PETICIÓN RADICADO NO. 20202200097312¿¿¿ EXPEDIENTE 2020500305101008E"/>
    <s v="AGDL"/>
    <x v="20"/>
    <s v="DP Interés Particular"/>
    <n v="15"/>
    <d v="2023-03-22T00:00:00"/>
    <x v="72"/>
    <x v="0"/>
    <d v="2023-03-17T00:00:00"/>
    <s v="SI"/>
    <d v="2023-02-28T00:00:00"/>
    <n v="20235230073151"/>
    <s v="SI"/>
    <x v="2"/>
  </r>
  <r>
    <n v="102"/>
    <n v="20235210023572"/>
    <s v="2023-03-01 16:28:19"/>
    <s v="PERSONERIA DE BOGOTA"/>
    <s v="SOLICITUD DE INFORMACIÓN APYCFP ¿¿¿ACCIONES DE CONTROL AL RETAMO ESPINOSO Y LISO EN EL TERRITORIO DEL DISTRITO CAPITAL¿¿¿. (CITAR AL CONTESTAR NÚMERO DE RADICADO). 20235210018392"/>
    <s v="AGDL"/>
    <x v="27"/>
    <s v="DP Ente de Control - 5 días"/>
    <n v="5"/>
    <d v="2023-03-08T00:00:00"/>
    <x v="73"/>
    <x v="0"/>
    <d v="2023-03-27T00:00:00"/>
    <s v="NO"/>
    <m/>
    <s v="APARECE CON TRAMITE CERRADO SIN RESPUESTA"/>
    <m/>
    <x v="3"/>
  </r>
  <r>
    <n v="103"/>
    <n v="20235210023592"/>
    <s v="2023-03-02 07:49:08"/>
    <s v="CONTRALORIA  GENERAL"/>
    <s v="SOLICITUDES CONTROL SOCIAL FEBRERO DE 2023"/>
    <s v="AGPJ"/>
    <x v="2"/>
    <s v="DP Interés Particular"/>
    <n v="15"/>
    <d v="2023-03-24T00:00:00"/>
    <x v="74"/>
    <x v="0"/>
    <d v="2023-03-17T00:00:00"/>
    <s v="NO"/>
    <m/>
    <m/>
    <m/>
    <x v="3"/>
  </r>
  <r>
    <n v="104"/>
    <n v="20235210023622"/>
    <s v="2023-03-02 08:11:10"/>
    <s v="CONTRALORIA  GENERAL"/>
    <s v="SOLICITUDES CONTROL SOCIAL FEBRERO DE 2023 QUEBRADA MORACÍ"/>
    <s v="AGPJ"/>
    <x v="30"/>
    <s v="DP Interés Particular"/>
    <n v="15"/>
    <d v="2023-03-24T00:00:00"/>
    <x v="74"/>
    <x v="0"/>
    <d v="2023-03-17T00:00:00"/>
    <s v="SI"/>
    <d v="2023-03-13T00:00:00"/>
    <n v="20235230093161"/>
    <s v="SI"/>
    <x v="1"/>
  </r>
  <r>
    <n v="105"/>
    <n v="20235210025492"/>
    <s v="2023-03-03 11:33:15"/>
    <s v="CONCEJO DE BOGOTA"/>
    <s v="PETICIÓN DE INFORMACIÓN"/>
    <s v="AGDL"/>
    <x v="4"/>
    <s v="DP Concejo - 10 días"/>
    <n v="10"/>
    <d v="2023-03-17T00:00:00"/>
    <x v="75"/>
    <x v="0"/>
    <d v="2023-03-17T00:00:00"/>
    <s v="SI"/>
    <d v="2023-03-17T00:00:00"/>
    <n v="20235220100731"/>
    <s v="NO"/>
    <x v="1"/>
  </r>
  <r>
    <n v="106"/>
    <n v="20235210025652"/>
    <s v="2023-03-03 13:57:42"/>
    <s v="PERSONERIA LOCAL DE CHAPINERO"/>
    <s v="SINPROC-333202-2023 (FAVOR CONTESTAR AL CORREO PERSONERIACHAPINERO@PERSONERIABOGOTA.GOV.CO)"/>
    <s v="AGPJ"/>
    <x v="31"/>
    <s v="DP Interés Particular"/>
    <n v="15"/>
    <d v="2023-03-27T00:00:00"/>
    <x v="76"/>
    <x v="0"/>
    <d v="2023-03-17T00:00:00"/>
    <s v="NO"/>
    <m/>
    <m/>
    <m/>
    <x v="3"/>
  </r>
  <r>
    <n v="107"/>
    <n v="20235210026872"/>
    <s v="2023-03-07 13:36:43"/>
    <s v="PERSONERIA LOCAL DE CHAPINERO"/>
    <s v="SINPROC-334646-2023. QUEJA POR SITUACION DE CONTRATISTAS"/>
    <s v="AGPJ"/>
    <x v="16"/>
    <s v="DP Ente de Control - 10 días"/>
    <n v="10"/>
    <d v="2023-03-22T00:00:00"/>
    <x v="72"/>
    <x v="0"/>
    <d v="2023-03-17T00:00:00"/>
    <s v="SI"/>
    <d v="2023-03-13T00:00:00"/>
    <n v="20235230092061"/>
    <s v="SI"/>
    <x v="2"/>
  </r>
  <r>
    <n v="108"/>
    <n v="20235210026972"/>
    <s v="2023-03-07 14:29:06"/>
    <s v="PERSONERIA LOCAL DE CHAPINERO"/>
    <s v="SOLICITUD INFORMACIÓN RÍO BOGOTÁ"/>
    <s v="AGDL"/>
    <x v="32"/>
    <s v="DP Interés General"/>
    <n v="15"/>
    <d v="2023-03-29T00:00:00"/>
    <x v="77"/>
    <x v="1"/>
    <d v="2023-03-17T00:00:00"/>
    <s v="NO"/>
    <m/>
    <m/>
    <m/>
    <x v="3"/>
  </r>
  <r>
    <n v="109"/>
    <n v="20235210026982"/>
    <s v="2023-03-07 14:35:37"/>
    <s v="PERSONERIA LOCAL DE CHAPINERO"/>
    <s v="SINPROC-334129-2023. ACTIVIDAD COMERCIAL Y PATRIMONIO CULTURAL"/>
    <s v="AGPJ"/>
    <x v="9"/>
    <s v="DP Interés Particular"/>
    <n v="15"/>
    <d v="2023-03-29T00:00:00"/>
    <x v="77"/>
    <x v="1"/>
    <d v="2023-03-17T00:00:00"/>
    <s v="SI"/>
    <d v="2023-03-15T00:00:00"/>
    <n v="20235230096361"/>
    <s v="NO"/>
    <x v="1"/>
  </r>
  <r>
    <n v="110"/>
    <n v="20235210026992"/>
    <s v="2023-03-07 14:37:51"/>
    <s v="PERSONERIA LOCAL DE CHAPINERO"/>
    <s v="SINPROC-3438413-2023. OCUPACION ESPACIO PUBLICO-ANDEN"/>
    <s v="AGPJ"/>
    <x v="9"/>
    <s v="DP Ente de Control - 10 días"/>
    <n v="10"/>
    <d v="2023-03-22T00:00:00"/>
    <x v="72"/>
    <x v="0"/>
    <d v="2023-03-17T00:00:00"/>
    <s v="SI"/>
    <d v="2023-03-14T00:00:00"/>
    <s v="20235230093701_x000a_20235230093351          20235230093381         "/>
    <s v="SI"/>
    <x v="2"/>
  </r>
  <r>
    <n v="111"/>
    <n v="20235210027962"/>
    <s v="2023-03-08 16:34:09"/>
    <s v="CONTRALORIA DE BOGOTA"/>
    <s v="SOLICITUD CARPETAS FÍSICAS CONTRATOS AUDITORIA REGULARIDAD PAD 2023"/>
    <s v="AGDL"/>
    <x v="28"/>
    <s v="DP Ente de Control - 10 días"/>
    <n v="10"/>
    <d v="2023-03-23T00:00:00"/>
    <x v="78"/>
    <x v="0"/>
    <d v="2023-03-17T00:00:00"/>
    <s v="SI"/>
    <d v="2023-03-14T00:00:00"/>
    <n v="20235220094911"/>
    <s v="SI"/>
    <x v="2"/>
  </r>
  <r>
    <n v="112"/>
    <n v="20235210028342"/>
    <s v="2023-03-09 14:41:52"/>
    <s v="PERSONERIA LOCAL DE CHAPINERO"/>
    <s v="SOLICITUD DE INFORMACIÓN URGENTE"/>
    <s v="AGDL"/>
    <x v="32"/>
    <s v="DP Ente de Control - 3 días"/>
    <n v="3"/>
    <d v="2023-03-14T00:00:00"/>
    <x v="79"/>
    <x v="0"/>
    <d v="2023-03-17T00:00:00"/>
    <s v="SI"/>
    <d v="2023-03-14T00:00:00"/>
    <n v="20235220089451"/>
    <s v="SI"/>
    <x v="2"/>
  </r>
  <r>
    <n v="113"/>
    <n v="20235210028452"/>
    <s v="2023-03-09 15:26:56"/>
    <s v="CONTRALORIA DE BOGOTA"/>
    <s v="COMUNICACIÓN APERTURA, PRESENTACIÓN EQUIPO COMISIONADO Y SOLICITUD DE INFORMACIÓN."/>
    <s v="AGDL"/>
    <x v="33"/>
    <s v="DP Ente de Control - 10 días"/>
    <n v="10"/>
    <d v="2023-03-24T00:00:00"/>
    <x v="74"/>
    <x v="0"/>
    <d v="2023-03-17T00:00:00"/>
    <s v="SI"/>
    <d v="2023-03-16T00:00:00"/>
    <n v="20235220100471"/>
    <s v="NO"/>
    <x v="1"/>
  </r>
  <r>
    <n v="114"/>
    <n v="20235210006572"/>
    <s v="2023-01-19 16:17:32"/>
    <s v="PERSONERIA LOCAL DE CHAPINERO"/>
    <s v="INFORMACION DE CONTRATOS AÑOS 2021 Y 2022"/>
    <s v="AGDL"/>
    <x v="28"/>
    <s v="Solicitud de información"/>
    <n v="10"/>
    <d v="2023-02-02T00:00:00"/>
    <x v="27"/>
    <x v="0"/>
    <d v="2023-03-27T00:00:00"/>
    <s v="SI"/>
    <d v="2023-01-24T00:00:00"/>
    <n v="20235220024101"/>
    <s v="SI"/>
    <x v="0"/>
  </r>
  <r>
    <n v="115"/>
    <n v="20235210007182"/>
    <s v="2023-01-23 09:22:25"/>
    <s v="CONTRALORIA DE BOGOTA"/>
    <s v="ALCANCE A SOLICITUD INFORMACIÓN AUDITORIA REGULARIDAD PAD 2023 - RADICACIÓN 20235220018931- #: 2-2023-00855 FECHA: 2023-01-16"/>
    <s v="AGDL"/>
    <x v="28"/>
    <s v="Solicitud de información"/>
    <n v="10"/>
    <d v="2023-02-06T00:00:00"/>
    <x v="30"/>
    <x v="0"/>
    <d v="2023-03-27T00:00:00"/>
    <s v="SI"/>
    <d v="2023-01-19T00:00:00"/>
    <n v="20235220018931"/>
    <s v="SI"/>
    <x v="0"/>
  </r>
  <r>
    <n v="116"/>
    <n v="20235210007302"/>
    <s v="2023-01-23 13:06:15"/>
    <s v="CONTRALORIA DE BOGOTA"/>
    <s v="ALCANCE A SOLICITUD INFORMACIÓN AUDITORIA REGULARIDAD PAD 2023 - RADICACIÓN 20235220018931- #: 2-2023-00855 FECHA: 2023-01-16 Y : 2-2023- 01276 -20235210007182 23-01-23"/>
    <s v="AGDL"/>
    <x v="28"/>
    <s v="Solicitud de información"/>
    <n v="10"/>
    <d v="2023-02-06T00:00:00"/>
    <x v="30"/>
    <x v="0"/>
    <d v="2023-03-27T00:00:00"/>
    <s v="SI"/>
    <d v="2023-01-24T00:00:00"/>
    <n v="20235220024171"/>
    <s v="NO"/>
    <x v="1"/>
  </r>
  <r>
    <n v="117"/>
    <n v="20235210007432"/>
    <s v="2023-01-23 18:18:07"/>
    <s v="CONCEJO DE BOGOTA"/>
    <s v="DERECHO DE PETICIÓN FORMULADO CON FUNDAMENTO EN EL ARTÍCULO 23 DE LA C.P.C"/>
    <s v="AGPJ"/>
    <x v="16"/>
    <s v="DP Ente de Control - 1 día"/>
    <n v="1"/>
    <d v="2023-01-24T00:00:00"/>
    <x v="22"/>
    <x v="0"/>
    <d v="2023-03-27T00:00:00"/>
    <s v="SI"/>
    <d v="2023-02-07T00:00:00"/>
    <n v="20235220041671"/>
    <s v="SI"/>
    <x v="0"/>
  </r>
  <r>
    <n v="118"/>
    <n v="20235210012652"/>
    <s v="2023-02-02 16:01:47"/>
    <s v="CONTRALORIA DE BOGOTA"/>
    <s v="SOLICITUD DE CONTRATOS"/>
    <s v="AGDL"/>
    <x v="28"/>
    <s v="Solicitud de información"/>
    <n v="10"/>
    <d v="2023-02-16T00:00:00"/>
    <x v="38"/>
    <x v="0"/>
    <d v="2023-03-27T00:00:00"/>
    <s v="SI"/>
    <d v="2023-02-07T00:00:00"/>
    <n v="20235220041071"/>
    <s v="SI"/>
    <x v="0"/>
  </r>
  <r>
    <n v="119"/>
    <n v="20235210014082"/>
    <s v="2023-02-07 14:45:20"/>
    <s v="CONTRALORIA  GENERAL"/>
    <s v="SOLICITUD CARPETAS FÍSICAS CONTRATO 167 DE 2019"/>
    <s v="AGDL"/>
    <x v="28"/>
    <s v="Solicitud de información"/>
    <n v="10"/>
    <d v="2023-02-21T00:00:00"/>
    <x v="36"/>
    <x v="0"/>
    <d v="2023-03-27T00:00:00"/>
    <s v="SI"/>
    <d v="2023-02-20T00:00:00"/>
    <n v="20235220059331"/>
    <s v="NO"/>
    <x v="1"/>
  </r>
  <r>
    <n v="120"/>
    <n v="20235210018132"/>
    <s v="2023-02-16 13:34:11"/>
    <s v="PERSONERIA LOCAL DE CHAPINERO"/>
    <s v="REQUERIMIENTO CIUDADANO SINPROC NO. 329981 (POR FAVOR CITE ESTE NÚMERO PARA RESPONDER Y CONSULTAR EL INCUMPLIMIENTO DE OBLIGACIONES DE PAGO DEL CONTRATO DE PRESTACIÓN DE SERVICIOS PS-017-159-22 PARA LA EJECUCIÓN DEL CONTRATO DE OBRA NO.FDLCH-COP-159-2022.¿¿¿"/>
    <s v="AGDL"/>
    <x v="26"/>
    <s v="DP Ente de Control - 5 días"/>
    <n v="5"/>
    <d v="2023-02-23T00:00:00"/>
    <x v="80"/>
    <x v="0"/>
    <d v="2023-03-27T00:00:00"/>
    <s v="SI"/>
    <d v="2023-03-28T00:00:00"/>
    <n v="20235220073701"/>
    <s v="SI"/>
    <x v="0"/>
  </r>
  <r>
    <n v="121"/>
    <n v="20235210019002"/>
    <s v="2023-02-20 10:47:28"/>
    <s v="PERSONERIA LOCAL DE CHAPINERO"/>
    <s v="SIRIUS 2022ER0312880 DE 2022"/>
    <s v="AGPJ"/>
    <x v="15"/>
    <s v="Solicitud de información"/>
    <n v="10"/>
    <d v="2023-03-06T00:00:00"/>
    <x v="67"/>
    <x v="0"/>
    <d v="2023-03-27T00:00:00"/>
    <s v="NO"/>
    <m/>
    <m/>
    <m/>
    <x v="3"/>
  </r>
  <r>
    <n v="122"/>
    <n v="20235210030082"/>
    <s v="2023-03-14 16:03:58"/>
    <s v="PERSONERIA LOCAL DE CHAPINERO"/>
    <s v="SOLICITUD CONFIRMACIÓN RESPUESTA DEL IPES."/>
    <s v="AGPJ"/>
    <x v="29"/>
    <s v="Solicitud de información"/>
    <n v="10"/>
    <d v="2023-03-29T00:00:00"/>
    <x v="77"/>
    <x v="1"/>
    <d v="2023-03-27T00:00:00"/>
    <s v="NO"/>
    <m/>
    <m/>
    <m/>
    <x v="3"/>
  </r>
  <r>
    <n v="123"/>
    <n v="20235210031902"/>
    <s v="2023-03-17 13:52:40"/>
    <s v="CONCEJO DE BOGOTA"/>
    <s v="SOLICITUD DE INSPECCIÓN, VIGILANCIA Y CONTROL CALLE 95 # 12- 14 Y CALLE 96 # 12- 23"/>
    <s v="AGPJ"/>
    <x v="11"/>
    <s v="DP Concejo - 10 días"/>
    <n v="10"/>
    <d v="2023-04-03T00:00:00"/>
    <x v="81"/>
    <x v="2"/>
    <d v="2023-03-27T00:00:00"/>
    <s v="NO"/>
    <m/>
    <m/>
    <m/>
    <x v="3"/>
  </r>
  <r>
    <n v="124"/>
    <n v="20235210032132"/>
    <s v="2023-03-21 07:03:02"/>
    <s v="CONCEJO DE BOGOTA"/>
    <s v="SOLICITUD DE INFORMACIÓN SOBRE LOS CONTRATOS DESDE EL AÑO 2019"/>
    <s v="AGDL"/>
    <x v="4"/>
    <s v="DP Concejo - 5 días"/>
    <n v="5"/>
    <d v="2023-03-28T00:00:00"/>
    <x v="82"/>
    <x v="1"/>
    <d v="2023-03-27T00:00:00"/>
    <s v="NO"/>
    <m/>
    <m/>
    <m/>
    <x v="3"/>
  </r>
  <r>
    <n v="125"/>
    <n v="20235210032202"/>
    <s v="2023-03-21 08:01:48"/>
    <s v="PERSONERIA LOCAL DE CHAPINERO"/>
    <s v="SOLICITUD DE RESPUESTA URGENTE A CONCEJAL"/>
    <s v="AGDL"/>
    <x v="4"/>
    <s v="DP Concejo - 3 días"/>
    <n v="3"/>
    <d v="2023-03-24T00:00:00"/>
    <x v="74"/>
    <x v="0"/>
    <d v="2023-03-27T00:00:00"/>
    <s v="NO"/>
    <m/>
    <m/>
    <m/>
    <x v="3"/>
  </r>
  <r>
    <n v="126"/>
    <n v="20235210032822"/>
    <s v="2023-03-22 09:15:39"/>
    <s v="PERSONERIA LOCAL DE CHAPINERO"/>
    <s v="REMISIÓN POR COMPETENCIA ATRIBUCIONES POR EL PREDIO UBICADO EN LA KR 8 # 100 - 33"/>
    <s v="AGPJ"/>
    <x v="2"/>
    <s v="DP Interés Particular"/>
    <n v="15"/>
    <d v="2023-04-14T00:00:00"/>
    <x v="83"/>
    <x v="2"/>
    <s v="27/03//2023"/>
    <s v="NO"/>
    <m/>
    <m/>
    <m/>
    <x v="3"/>
  </r>
  <r>
    <n v="127"/>
    <n v="20235210033672"/>
    <s v="2023-03-24 08:16:12"/>
    <s v="PERSONERIA LOCAL DE CHAPINERO"/>
    <s v="ALCANCE A OFICIO RADICADO 2023-EE-00606028 HC ÁLVARO ACEVEDO LEGUIZAMÓN"/>
    <s v="AGDL"/>
    <x v="4"/>
    <s v="Solicitud de información"/>
    <n v="10"/>
    <d v="2023-04-11T00:00:00"/>
    <x v="84"/>
    <x v="2"/>
    <d v="2023-03-27T00:00:00"/>
    <s v="NO"/>
    <m/>
    <m/>
    <m/>
    <x v="3"/>
  </r>
  <r>
    <n v="128"/>
    <m/>
    <m/>
    <m/>
    <m/>
    <m/>
    <x v="34"/>
    <m/>
    <s v=" "/>
    <s v=""/>
    <x v="85"/>
    <x v="3"/>
    <m/>
    <m/>
    <m/>
    <m/>
    <m/>
    <x v="5"/>
  </r>
  <r>
    <n v="129"/>
    <m/>
    <m/>
    <m/>
    <m/>
    <m/>
    <x v="34"/>
    <m/>
    <s v=" "/>
    <s v=""/>
    <x v="85"/>
    <x v="3"/>
    <m/>
    <m/>
    <m/>
    <m/>
    <m/>
    <x v="5"/>
  </r>
  <r>
    <n v="130"/>
    <m/>
    <m/>
    <m/>
    <m/>
    <m/>
    <x v="34"/>
    <m/>
    <s v=" "/>
    <s v=""/>
    <x v="85"/>
    <x v="3"/>
    <m/>
    <m/>
    <m/>
    <m/>
    <m/>
    <x v="5"/>
  </r>
  <r>
    <n v="131"/>
    <m/>
    <m/>
    <m/>
    <m/>
    <m/>
    <x v="34"/>
    <m/>
    <s v=" "/>
    <s v=""/>
    <x v="85"/>
    <x v="3"/>
    <m/>
    <m/>
    <m/>
    <m/>
    <m/>
    <x v="5"/>
  </r>
  <r>
    <n v="132"/>
    <m/>
    <m/>
    <m/>
    <m/>
    <m/>
    <x v="34"/>
    <m/>
    <s v=" "/>
    <s v=""/>
    <x v="85"/>
    <x v="3"/>
    <m/>
    <m/>
    <m/>
    <m/>
    <m/>
    <x v="5"/>
  </r>
  <r>
    <n v="133"/>
    <m/>
    <m/>
    <m/>
    <m/>
    <m/>
    <x v="34"/>
    <m/>
    <s v=" "/>
    <s v=""/>
    <x v="85"/>
    <x v="3"/>
    <m/>
    <m/>
    <m/>
    <m/>
    <m/>
    <x v="5"/>
  </r>
  <r>
    <n v="134"/>
    <m/>
    <m/>
    <m/>
    <m/>
    <m/>
    <x v="34"/>
    <m/>
    <s v=" "/>
    <s v=""/>
    <x v="85"/>
    <x v="3"/>
    <m/>
    <m/>
    <m/>
    <m/>
    <m/>
    <x v="5"/>
  </r>
  <r>
    <n v="135"/>
    <m/>
    <m/>
    <m/>
    <m/>
    <m/>
    <x v="34"/>
    <m/>
    <s v=" "/>
    <s v=""/>
    <x v="85"/>
    <x v="3"/>
    <m/>
    <m/>
    <m/>
    <m/>
    <m/>
    <x v="5"/>
  </r>
  <r>
    <n v="136"/>
    <m/>
    <m/>
    <m/>
    <m/>
    <m/>
    <x v="34"/>
    <m/>
    <s v=" "/>
    <s v=""/>
    <x v="85"/>
    <x v="3"/>
    <m/>
    <m/>
    <m/>
    <m/>
    <m/>
    <x v="5"/>
  </r>
  <r>
    <n v="137"/>
    <m/>
    <m/>
    <m/>
    <m/>
    <m/>
    <x v="34"/>
    <m/>
    <s v=" "/>
    <s v=""/>
    <x v="85"/>
    <x v="3"/>
    <m/>
    <m/>
    <m/>
    <m/>
    <m/>
    <x v="5"/>
  </r>
  <r>
    <n v="138"/>
    <m/>
    <m/>
    <m/>
    <m/>
    <m/>
    <x v="34"/>
    <m/>
    <s v=" "/>
    <s v=""/>
    <x v="85"/>
    <x v="3"/>
    <m/>
    <m/>
    <m/>
    <m/>
    <m/>
    <x v="5"/>
  </r>
  <r>
    <n v="139"/>
    <m/>
    <m/>
    <m/>
    <m/>
    <m/>
    <x v="34"/>
    <m/>
    <s v=" "/>
    <s v=""/>
    <x v="85"/>
    <x v="3"/>
    <m/>
    <m/>
    <m/>
    <m/>
    <m/>
    <x v="5"/>
  </r>
  <r>
    <n v="140"/>
    <m/>
    <m/>
    <m/>
    <m/>
    <m/>
    <x v="34"/>
    <m/>
    <s v=" "/>
    <s v=""/>
    <x v="85"/>
    <x v="3"/>
    <m/>
    <m/>
    <m/>
    <m/>
    <m/>
    <x v="5"/>
  </r>
  <r>
    <n v="141"/>
    <m/>
    <m/>
    <m/>
    <m/>
    <m/>
    <x v="34"/>
    <m/>
    <s v=" "/>
    <s v=""/>
    <x v="85"/>
    <x v="3"/>
    <m/>
    <m/>
    <m/>
    <m/>
    <m/>
    <x v="5"/>
  </r>
  <r>
    <n v="142"/>
    <m/>
    <m/>
    <m/>
    <m/>
    <m/>
    <x v="34"/>
    <m/>
    <s v=" "/>
    <s v=""/>
    <x v="85"/>
    <x v="3"/>
    <m/>
    <m/>
    <m/>
    <m/>
    <m/>
    <x v="5"/>
  </r>
  <r>
    <n v="143"/>
    <m/>
    <m/>
    <m/>
    <m/>
    <m/>
    <x v="34"/>
    <m/>
    <s v=" "/>
    <s v=""/>
    <x v="85"/>
    <x v="3"/>
    <m/>
    <m/>
    <m/>
    <m/>
    <m/>
    <x v="5"/>
  </r>
  <r>
    <n v="144"/>
    <m/>
    <m/>
    <m/>
    <m/>
    <m/>
    <x v="34"/>
    <m/>
    <s v=" "/>
    <s v=""/>
    <x v="85"/>
    <x v="3"/>
    <m/>
    <m/>
    <m/>
    <m/>
    <m/>
    <x v="5"/>
  </r>
  <r>
    <n v="145"/>
    <m/>
    <m/>
    <m/>
    <m/>
    <m/>
    <x v="34"/>
    <m/>
    <s v=" "/>
    <s v=""/>
    <x v="85"/>
    <x v="3"/>
    <m/>
    <m/>
    <m/>
    <m/>
    <m/>
    <x v="5"/>
  </r>
  <r>
    <n v="146"/>
    <m/>
    <m/>
    <m/>
    <m/>
    <m/>
    <x v="34"/>
    <m/>
    <s v=" "/>
    <s v=""/>
    <x v="85"/>
    <x v="3"/>
    <m/>
    <m/>
    <m/>
    <m/>
    <m/>
    <x v="5"/>
  </r>
  <r>
    <n v="147"/>
    <m/>
    <m/>
    <m/>
    <m/>
    <m/>
    <x v="34"/>
    <m/>
    <s v=" "/>
    <s v=""/>
    <x v="85"/>
    <x v="3"/>
    <m/>
    <m/>
    <m/>
    <m/>
    <m/>
    <x v="5"/>
  </r>
  <r>
    <n v="148"/>
    <m/>
    <m/>
    <m/>
    <m/>
    <m/>
    <x v="34"/>
    <m/>
    <s v=" "/>
    <s v=""/>
    <x v="85"/>
    <x v="3"/>
    <m/>
    <m/>
    <m/>
    <m/>
    <m/>
    <x v="5"/>
  </r>
  <r>
    <n v="149"/>
    <m/>
    <m/>
    <m/>
    <m/>
    <m/>
    <x v="34"/>
    <m/>
    <s v=" "/>
    <s v=""/>
    <x v="85"/>
    <x v="3"/>
    <m/>
    <m/>
    <m/>
    <m/>
    <m/>
    <x v="5"/>
  </r>
  <r>
    <n v="150"/>
    <m/>
    <m/>
    <m/>
    <m/>
    <m/>
    <x v="34"/>
    <m/>
    <s v=" "/>
    <s v=""/>
    <x v="85"/>
    <x v="3"/>
    <m/>
    <m/>
    <m/>
    <m/>
    <m/>
    <x v="5"/>
  </r>
  <r>
    <n v="151"/>
    <m/>
    <m/>
    <m/>
    <m/>
    <m/>
    <x v="34"/>
    <m/>
    <s v=" "/>
    <s v=""/>
    <x v="85"/>
    <x v="3"/>
    <m/>
    <m/>
    <m/>
    <m/>
    <m/>
    <x v="5"/>
  </r>
  <r>
    <n v="152"/>
    <m/>
    <m/>
    <m/>
    <m/>
    <m/>
    <x v="34"/>
    <m/>
    <s v=" "/>
    <s v=""/>
    <x v="85"/>
    <x v="3"/>
    <m/>
    <m/>
    <m/>
    <m/>
    <m/>
    <x v="5"/>
  </r>
  <r>
    <n v="153"/>
    <m/>
    <m/>
    <m/>
    <m/>
    <m/>
    <x v="34"/>
    <m/>
    <s v=" "/>
    <s v=""/>
    <x v="85"/>
    <x v="3"/>
    <m/>
    <m/>
    <m/>
    <m/>
    <m/>
    <x v="5"/>
  </r>
  <r>
    <n v="154"/>
    <m/>
    <m/>
    <m/>
    <m/>
    <m/>
    <x v="34"/>
    <m/>
    <s v=" "/>
    <s v=""/>
    <x v="85"/>
    <x v="3"/>
    <m/>
    <m/>
    <m/>
    <m/>
    <m/>
    <x v="5"/>
  </r>
  <r>
    <n v="155"/>
    <m/>
    <m/>
    <m/>
    <m/>
    <m/>
    <x v="34"/>
    <m/>
    <s v=" "/>
    <s v=""/>
    <x v="85"/>
    <x v="3"/>
    <m/>
    <m/>
    <m/>
    <m/>
    <m/>
    <x v="5"/>
  </r>
  <r>
    <n v="156"/>
    <m/>
    <m/>
    <m/>
    <m/>
    <m/>
    <x v="34"/>
    <m/>
    <s v=" "/>
    <s v=""/>
    <x v="85"/>
    <x v="3"/>
    <m/>
    <m/>
    <m/>
    <m/>
    <m/>
    <x v="5"/>
  </r>
  <r>
    <n v="157"/>
    <m/>
    <m/>
    <m/>
    <m/>
    <m/>
    <x v="34"/>
    <m/>
    <s v=" "/>
    <s v=""/>
    <x v="85"/>
    <x v="3"/>
    <m/>
    <m/>
    <m/>
    <m/>
    <m/>
    <x v="5"/>
  </r>
  <r>
    <n v="158"/>
    <m/>
    <m/>
    <m/>
    <m/>
    <m/>
    <x v="34"/>
    <m/>
    <s v=" "/>
    <s v=""/>
    <x v="85"/>
    <x v="3"/>
    <m/>
    <m/>
    <m/>
    <m/>
    <m/>
    <x v="5"/>
  </r>
  <r>
    <n v="159"/>
    <m/>
    <m/>
    <m/>
    <m/>
    <m/>
    <x v="34"/>
    <m/>
    <s v=" "/>
    <s v=""/>
    <x v="85"/>
    <x v="3"/>
    <m/>
    <m/>
    <m/>
    <m/>
    <m/>
    <x v="5"/>
  </r>
  <r>
    <n v="160"/>
    <m/>
    <m/>
    <m/>
    <m/>
    <m/>
    <x v="34"/>
    <m/>
    <s v=" "/>
    <s v=""/>
    <x v="85"/>
    <x v="3"/>
    <m/>
    <m/>
    <m/>
    <m/>
    <m/>
    <x v="5"/>
  </r>
  <r>
    <n v="161"/>
    <m/>
    <m/>
    <m/>
    <m/>
    <m/>
    <x v="34"/>
    <m/>
    <s v=" "/>
    <s v=""/>
    <x v="85"/>
    <x v="3"/>
    <m/>
    <m/>
    <m/>
    <m/>
    <m/>
    <x v="5"/>
  </r>
  <r>
    <n v="162"/>
    <m/>
    <m/>
    <m/>
    <m/>
    <m/>
    <x v="34"/>
    <m/>
    <s v=" "/>
    <s v=""/>
    <x v="85"/>
    <x v="3"/>
    <m/>
    <m/>
    <m/>
    <m/>
    <m/>
    <x v="5"/>
  </r>
  <r>
    <n v="163"/>
    <m/>
    <m/>
    <m/>
    <m/>
    <m/>
    <x v="34"/>
    <m/>
    <s v=" "/>
    <s v=""/>
    <x v="85"/>
    <x v="3"/>
    <m/>
    <m/>
    <m/>
    <m/>
    <m/>
    <x v="5"/>
  </r>
  <r>
    <n v="164"/>
    <m/>
    <m/>
    <m/>
    <m/>
    <m/>
    <x v="34"/>
    <m/>
    <s v=" "/>
    <s v=""/>
    <x v="85"/>
    <x v="3"/>
    <m/>
    <m/>
    <m/>
    <m/>
    <m/>
    <x v="5"/>
  </r>
  <r>
    <n v="165"/>
    <m/>
    <m/>
    <m/>
    <m/>
    <m/>
    <x v="34"/>
    <m/>
    <s v=" "/>
    <s v=""/>
    <x v="85"/>
    <x v="3"/>
    <m/>
    <m/>
    <m/>
    <m/>
    <m/>
    <x v="5"/>
  </r>
  <r>
    <n v="166"/>
    <m/>
    <m/>
    <m/>
    <m/>
    <m/>
    <x v="34"/>
    <m/>
    <s v=" "/>
    <s v=""/>
    <x v="85"/>
    <x v="3"/>
    <m/>
    <m/>
    <m/>
    <m/>
    <m/>
    <x v="5"/>
  </r>
  <r>
    <n v="167"/>
    <m/>
    <m/>
    <m/>
    <m/>
    <m/>
    <x v="34"/>
    <m/>
    <s v=" "/>
    <s v=""/>
    <x v="85"/>
    <x v="3"/>
    <m/>
    <m/>
    <m/>
    <m/>
    <m/>
    <x v="5"/>
  </r>
  <r>
    <n v="168"/>
    <m/>
    <m/>
    <m/>
    <m/>
    <m/>
    <x v="34"/>
    <m/>
    <s v=" "/>
    <s v=""/>
    <x v="85"/>
    <x v="3"/>
    <m/>
    <m/>
    <m/>
    <m/>
    <m/>
    <x v="5"/>
  </r>
  <r>
    <n v="169"/>
    <m/>
    <m/>
    <m/>
    <m/>
    <m/>
    <x v="34"/>
    <m/>
    <s v=" "/>
    <s v=""/>
    <x v="85"/>
    <x v="3"/>
    <m/>
    <m/>
    <m/>
    <m/>
    <m/>
    <x v="5"/>
  </r>
  <r>
    <n v="170"/>
    <m/>
    <m/>
    <m/>
    <m/>
    <m/>
    <x v="34"/>
    <m/>
    <s v=" "/>
    <s v=""/>
    <x v="85"/>
    <x v="3"/>
    <m/>
    <m/>
    <m/>
    <m/>
    <m/>
    <x v="5"/>
  </r>
  <r>
    <n v="171"/>
    <m/>
    <m/>
    <m/>
    <m/>
    <m/>
    <x v="34"/>
    <m/>
    <s v=" "/>
    <s v=""/>
    <x v="85"/>
    <x v="3"/>
    <m/>
    <m/>
    <m/>
    <m/>
    <m/>
    <x v="5"/>
  </r>
  <r>
    <n v="172"/>
    <m/>
    <m/>
    <m/>
    <m/>
    <m/>
    <x v="34"/>
    <m/>
    <s v=" "/>
    <s v=""/>
    <x v="85"/>
    <x v="3"/>
    <m/>
    <m/>
    <m/>
    <m/>
    <m/>
    <x v="5"/>
  </r>
  <r>
    <n v="173"/>
    <m/>
    <m/>
    <m/>
    <m/>
    <m/>
    <x v="34"/>
    <m/>
    <s v=" "/>
    <s v=""/>
    <x v="85"/>
    <x v="3"/>
    <m/>
    <m/>
    <m/>
    <m/>
    <m/>
    <x v="5"/>
  </r>
  <r>
    <n v="174"/>
    <m/>
    <m/>
    <m/>
    <m/>
    <m/>
    <x v="34"/>
    <m/>
    <s v=" "/>
    <s v=""/>
    <x v="85"/>
    <x v="3"/>
    <m/>
    <m/>
    <m/>
    <m/>
    <m/>
    <x v="5"/>
  </r>
  <r>
    <n v="175"/>
    <m/>
    <m/>
    <m/>
    <m/>
    <m/>
    <x v="34"/>
    <m/>
    <s v=" "/>
    <s v=""/>
    <x v="85"/>
    <x v="3"/>
    <m/>
    <m/>
    <m/>
    <m/>
    <m/>
    <x v="5"/>
  </r>
  <r>
    <n v="176"/>
    <m/>
    <m/>
    <m/>
    <m/>
    <m/>
    <x v="34"/>
    <m/>
    <s v=" "/>
    <s v=""/>
    <x v="85"/>
    <x v="3"/>
    <m/>
    <m/>
    <m/>
    <m/>
    <m/>
    <x v="5"/>
  </r>
  <r>
    <n v="177"/>
    <m/>
    <m/>
    <m/>
    <m/>
    <m/>
    <x v="34"/>
    <m/>
    <s v=" "/>
    <s v=""/>
    <x v="85"/>
    <x v="3"/>
    <m/>
    <m/>
    <m/>
    <m/>
    <m/>
    <x v="5"/>
  </r>
  <r>
    <n v="178"/>
    <m/>
    <m/>
    <m/>
    <m/>
    <m/>
    <x v="34"/>
    <m/>
    <s v=" "/>
    <s v=""/>
    <x v="85"/>
    <x v="3"/>
    <m/>
    <m/>
    <m/>
    <m/>
    <m/>
    <x v="5"/>
  </r>
  <r>
    <n v="179"/>
    <m/>
    <m/>
    <m/>
    <m/>
    <m/>
    <x v="34"/>
    <m/>
    <s v=" "/>
    <s v=""/>
    <x v="85"/>
    <x v="3"/>
    <m/>
    <m/>
    <m/>
    <m/>
    <m/>
    <x v="5"/>
  </r>
  <r>
    <n v="180"/>
    <m/>
    <m/>
    <m/>
    <m/>
    <m/>
    <x v="34"/>
    <m/>
    <s v=" "/>
    <s v=""/>
    <x v="85"/>
    <x v="3"/>
    <m/>
    <m/>
    <m/>
    <m/>
    <m/>
    <x v="5"/>
  </r>
  <r>
    <n v="181"/>
    <m/>
    <m/>
    <m/>
    <m/>
    <m/>
    <x v="34"/>
    <m/>
    <s v=" "/>
    <s v=""/>
    <x v="85"/>
    <x v="3"/>
    <m/>
    <m/>
    <m/>
    <m/>
    <m/>
    <x v="5"/>
  </r>
  <r>
    <n v="182"/>
    <m/>
    <m/>
    <m/>
    <m/>
    <m/>
    <x v="34"/>
    <m/>
    <s v=" "/>
    <s v=""/>
    <x v="85"/>
    <x v="3"/>
    <m/>
    <m/>
    <m/>
    <m/>
    <m/>
    <x v="5"/>
  </r>
  <r>
    <n v="183"/>
    <m/>
    <m/>
    <m/>
    <m/>
    <m/>
    <x v="34"/>
    <m/>
    <s v=" "/>
    <s v=""/>
    <x v="85"/>
    <x v="3"/>
    <m/>
    <m/>
    <m/>
    <m/>
    <m/>
    <x v="5"/>
  </r>
  <r>
    <n v="184"/>
    <m/>
    <m/>
    <m/>
    <m/>
    <m/>
    <x v="34"/>
    <m/>
    <s v=" "/>
    <s v=""/>
    <x v="85"/>
    <x v="3"/>
    <m/>
    <m/>
    <m/>
    <m/>
    <m/>
    <x v="5"/>
  </r>
  <r>
    <n v="185"/>
    <m/>
    <m/>
    <m/>
    <m/>
    <m/>
    <x v="34"/>
    <m/>
    <s v=" "/>
    <s v=""/>
    <x v="85"/>
    <x v="3"/>
    <m/>
    <m/>
    <m/>
    <m/>
    <m/>
    <x v="5"/>
  </r>
  <r>
    <n v="186"/>
    <m/>
    <m/>
    <m/>
    <m/>
    <m/>
    <x v="34"/>
    <m/>
    <s v=" "/>
    <s v=""/>
    <x v="85"/>
    <x v="3"/>
    <m/>
    <m/>
    <m/>
    <m/>
    <m/>
    <x v="5"/>
  </r>
  <r>
    <n v="187"/>
    <m/>
    <m/>
    <m/>
    <m/>
    <m/>
    <x v="34"/>
    <m/>
    <s v=" "/>
    <s v=""/>
    <x v="85"/>
    <x v="3"/>
    <m/>
    <m/>
    <m/>
    <m/>
    <m/>
    <x v="5"/>
  </r>
  <r>
    <n v="188"/>
    <m/>
    <m/>
    <m/>
    <m/>
    <m/>
    <x v="34"/>
    <m/>
    <s v=" "/>
    <s v=""/>
    <x v="85"/>
    <x v="3"/>
    <m/>
    <m/>
    <m/>
    <m/>
    <m/>
    <x v="5"/>
  </r>
  <r>
    <n v="189"/>
    <m/>
    <m/>
    <m/>
    <m/>
    <m/>
    <x v="34"/>
    <m/>
    <s v=" "/>
    <s v=""/>
    <x v="85"/>
    <x v="3"/>
    <m/>
    <m/>
    <m/>
    <m/>
    <m/>
    <x v="5"/>
  </r>
  <r>
    <n v="190"/>
    <m/>
    <m/>
    <m/>
    <m/>
    <m/>
    <x v="34"/>
    <m/>
    <s v=" "/>
    <s v=""/>
    <x v="85"/>
    <x v="3"/>
    <m/>
    <m/>
    <m/>
    <m/>
    <m/>
    <x v="5"/>
  </r>
  <r>
    <n v="191"/>
    <m/>
    <m/>
    <m/>
    <m/>
    <m/>
    <x v="34"/>
    <m/>
    <s v=" "/>
    <s v=""/>
    <x v="85"/>
    <x v="3"/>
    <m/>
    <m/>
    <m/>
    <m/>
    <m/>
    <x v="5"/>
  </r>
  <r>
    <n v="192"/>
    <m/>
    <m/>
    <m/>
    <m/>
    <m/>
    <x v="34"/>
    <m/>
    <s v=" "/>
    <s v=""/>
    <x v="85"/>
    <x v="3"/>
    <m/>
    <m/>
    <m/>
    <m/>
    <m/>
    <x v="5"/>
  </r>
  <r>
    <n v="193"/>
    <m/>
    <m/>
    <m/>
    <m/>
    <m/>
    <x v="34"/>
    <m/>
    <s v=" "/>
    <s v=""/>
    <x v="85"/>
    <x v="3"/>
    <m/>
    <m/>
    <m/>
    <m/>
    <m/>
    <x v="5"/>
  </r>
  <r>
    <n v="194"/>
    <m/>
    <m/>
    <m/>
    <m/>
    <m/>
    <x v="34"/>
    <m/>
    <s v=" "/>
    <s v=""/>
    <x v="85"/>
    <x v="3"/>
    <m/>
    <m/>
    <m/>
    <m/>
    <m/>
    <x v="5"/>
  </r>
  <r>
    <n v="195"/>
    <m/>
    <m/>
    <m/>
    <m/>
    <m/>
    <x v="34"/>
    <m/>
    <s v=" "/>
    <s v=""/>
    <x v="85"/>
    <x v="3"/>
    <m/>
    <m/>
    <m/>
    <m/>
    <m/>
    <x v="5"/>
  </r>
  <r>
    <n v="196"/>
    <m/>
    <m/>
    <m/>
    <m/>
    <m/>
    <x v="34"/>
    <m/>
    <s v=" "/>
    <s v=""/>
    <x v="85"/>
    <x v="3"/>
    <m/>
    <m/>
    <m/>
    <m/>
    <m/>
    <x v="5"/>
  </r>
  <r>
    <n v="197"/>
    <m/>
    <m/>
    <m/>
    <m/>
    <m/>
    <x v="34"/>
    <m/>
    <s v=" "/>
    <s v=""/>
    <x v="85"/>
    <x v="3"/>
    <m/>
    <m/>
    <m/>
    <m/>
    <m/>
    <x v="5"/>
  </r>
  <r>
    <n v="198"/>
    <m/>
    <m/>
    <m/>
    <m/>
    <m/>
    <x v="34"/>
    <m/>
    <s v=" "/>
    <s v=""/>
    <x v="85"/>
    <x v="3"/>
    <m/>
    <m/>
    <m/>
    <m/>
    <m/>
    <x v="5"/>
  </r>
  <r>
    <n v="199"/>
    <m/>
    <m/>
    <m/>
    <m/>
    <m/>
    <x v="34"/>
    <m/>
    <s v=" "/>
    <s v=""/>
    <x v="85"/>
    <x v="3"/>
    <m/>
    <m/>
    <m/>
    <m/>
    <m/>
    <x v="5"/>
  </r>
  <r>
    <n v="200"/>
    <m/>
    <m/>
    <m/>
    <m/>
    <m/>
    <x v="34"/>
    <m/>
    <s v=" "/>
    <s v=""/>
    <x v="85"/>
    <x v="3"/>
    <m/>
    <m/>
    <m/>
    <m/>
    <m/>
    <x v="5"/>
  </r>
  <r>
    <n v="201"/>
    <m/>
    <m/>
    <m/>
    <m/>
    <m/>
    <x v="34"/>
    <m/>
    <s v=" "/>
    <s v=""/>
    <x v="85"/>
    <x v="3"/>
    <m/>
    <m/>
    <m/>
    <m/>
    <m/>
    <x v="5"/>
  </r>
  <r>
    <n v="202"/>
    <m/>
    <m/>
    <m/>
    <m/>
    <m/>
    <x v="34"/>
    <m/>
    <s v=" "/>
    <s v=""/>
    <x v="85"/>
    <x v="3"/>
    <m/>
    <m/>
    <m/>
    <m/>
    <m/>
    <x v="5"/>
  </r>
  <r>
    <n v="203"/>
    <m/>
    <m/>
    <m/>
    <m/>
    <m/>
    <x v="34"/>
    <m/>
    <s v=" "/>
    <s v=""/>
    <x v="85"/>
    <x v="3"/>
    <m/>
    <m/>
    <m/>
    <m/>
    <m/>
    <x v="5"/>
  </r>
  <r>
    <n v="204"/>
    <m/>
    <m/>
    <m/>
    <m/>
    <m/>
    <x v="34"/>
    <m/>
    <s v=" "/>
    <s v=""/>
    <x v="85"/>
    <x v="3"/>
    <m/>
    <m/>
    <m/>
    <m/>
    <m/>
    <x v="5"/>
  </r>
  <r>
    <n v="205"/>
    <m/>
    <m/>
    <m/>
    <m/>
    <m/>
    <x v="34"/>
    <m/>
    <s v=" "/>
    <s v=""/>
    <x v="85"/>
    <x v="3"/>
    <m/>
    <m/>
    <m/>
    <m/>
    <m/>
    <x v="5"/>
  </r>
  <r>
    <n v="206"/>
    <m/>
    <m/>
    <m/>
    <m/>
    <m/>
    <x v="34"/>
    <m/>
    <s v=" "/>
    <s v=""/>
    <x v="85"/>
    <x v="3"/>
    <m/>
    <m/>
    <m/>
    <m/>
    <m/>
    <x v="5"/>
  </r>
  <r>
    <n v="207"/>
    <m/>
    <m/>
    <m/>
    <m/>
    <m/>
    <x v="34"/>
    <m/>
    <s v=" "/>
    <s v=""/>
    <x v="85"/>
    <x v="3"/>
    <m/>
    <m/>
    <m/>
    <m/>
    <m/>
    <x v="5"/>
  </r>
  <r>
    <n v="208"/>
    <m/>
    <m/>
    <m/>
    <m/>
    <m/>
    <x v="34"/>
    <m/>
    <s v=" "/>
    <s v=""/>
    <x v="85"/>
    <x v="3"/>
    <m/>
    <m/>
    <m/>
    <m/>
    <m/>
    <x v="5"/>
  </r>
  <r>
    <n v="209"/>
    <m/>
    <m/>
    <m/>
    <m/>
    <m/>
    <x v="34"/>
    <m/>
    <s v=" "/>
    <s v=""/>
    <x v="85"/>
    <x v="3"/>
    <m/>
    <m/>
    <m/>
    <m/>
    <m/>
    <x v="5"/>
  </r>
  <r>
    <n v="210"/>
    <m/>
    <m/>
    <m/>
    <m/>
    <m/>
    <x v="34"/>
    <m/>
    <s v=" "/>
    <s v=""/>
    <x v="85"/>
    <x v="3"/>
    <m/>
    <m/>
    <m/>
    <m/>
    <m/>
    <x v="5"/>
  </r>
  <r>
    <n v="211"/>
    <m/>
    <m/>
    <m/>
    <m/>
    <m/>
    <x v="34"/>
    <m/>
    <s v=" "/>
    <s v=""/>
    <x v="85"/>
    <x v="3"/>
    <m/>
    <m/>
    <m/>
    <m/>
    <m/>
    <x v="5"/>
  </r>
  <r>
    <n v="212"/>
    <m/>
    <m/>
    <m/>
    <m/>
    <m/>
    <x v="34"/>
    <m/>
    <s v=" "/>
    <s v=""/>
    <x v="85"/>
    <x v="3"/>
    <m/>
    <m/>
    <m/>
    <m/>
    <m/>
    <x v="5"/>
  </r>
  <r>
    <n v="213"/>
    <m/>
    <m/>
    <m/>
    <m/>
    <m/>
    <x v="34"/>
    <m/>
    <s v=" "/>
    <s v=""/>
    <x v="85"/>
    <x v="3"/>
    <m/>
    <m/>
    <m/>
    <m/>
    <m/>
    <x v="5"/>
  </r>
  <r>
    <n v="214"/>
    <m/>
    <m/>
    <m/>
    <m/>
    <m/>
    <x v="34"/>
    <m/>
    <s v=" "/>
    <s v=""/>
    <x v="85"/>
    <x v="3"/>
    <m/>
    <m/>
    <m/>
    <m/>
    <m/>
    <x v="5"/>
  </r>
  <r>
    <n v="215"/>
    <m/>
    <m/>
    <m/>
    <m/>
    <m/>
    <x v="34"/>
    <m/>
    <s v=" "/>
    <s v=""/>
    <x v="85"/>
    <x v="3"/>
    <m/>
    <m/>
    <m/>
    <m/>
    <m/>
    <x v="5"/>
  </r>
  <r>
    <n v="216"/>
    <m/>
    <m/>
    <m/>
    <m/>
    <m/>
    <x v="34"/>
    <m/>
    <s v=" "/>
    <s v=""/>
    <x v="85"/>
    <x v="3"/>
    <m/>
    <m/>
    <m/>
    <m/>
    <m/>
    <x v="5"/>
  </r>
  <r>
    <n v="217"/>
    <m/>
    <m/>
    <m/>
    <m/>
    <m/>
    <x v="34"/>
    <m/>
    <s v=" "/>
    <s v=""/>
    <x v="85"/>
    <x v="3"/>
    <m/>
    <m/>
    <m/>
    <m/>
    <m/>
    <x v="5"/>
  </r>
  <r>
    <n v="218"/>
    <m/>
    <m/>
    <m/>
    <m/>
    <m/>
    <x v="34"/>
    <m/>
    <s v=" "/>
    <s v=""/>
    <x v="85"/>
    <x v="3"/>
    <m/>
    <m/>
    <m/>
    <m/>
    <m/>
    <x v="5"/>
  </r>
  <r>
    <n v="219"/>
    <m/>
    <m/>
    <m/>
    <m/>
    <m/>
    <x v="34"/>
    <m/>
    <s v=" "/>
    <s v=""/>
    <x v="85"/>
    <x v="3"/>
    <m/>
    <m/>
    <m/>
    <m/>
    <m/>
    <x v="5"/>
  </r>
  <r>
    <n v="220"/>
    <m/>
    <m/>
    <m/>
    <m/>
    <m/>
    <x v="34"/>
    <m/>
    <s v=" "/>
    <s v=""/>
    <x v="85"/>
    <x v="3"/>
    <m/>
    <m/>
    <m/>
    <m/>
    <m/>
    <x v="5"/>
  </r>
  <r>
    <n v="221"/>
    <m/>
    <m/>
    <m/>
    <m/>
    <m/>
    <x v="34"/>
    <m/>
    <s v=" "/>
    <s v=""/>
    <x v="85"/>
    <x v="3"/>
    <m/>
    <m/>
    <m/>
    <m/>
    <m/>
    <x v="5"/>
  </r>
  <r>
    <n v="222"/>
    <m/>
    <m/>
    <m/>
    <m/>
    <m/>
    <x v="34"/>
    <m/>
    <s v=" "/>
    <s v=""/>
    <x v="85"/>
    <x v="3"/>
    <m/>
    <m/>
    <m/>
    <m/>
    <m/>
    <x v="5"/>
  </r>
  <r>
    <n v="223"/>
    <m/>
    <m/>
    <m/>
    <m/>
    <m/>
    <x v="34"/>
    <m/>
    <s v=" "/>
    <s v=""/>
    <x v="85"/>
    <x v="3"/>
    <m/>
    <m/>
    <m/>
    <m/>
    <m/>
    <x v="5"/>
  </r>
  <r>
    <n v="224"/>
    <m/>
    <m/>
    <m/>
    <m/>
    <m/>
    <x v="34"/>
    <m/>
    <s v=" "/>
    <s v=""/>
    <x v="85"/>
    <x v="3"/>
    <m/>
    <m/>
    <m/>
    <m/>
    <m/>
    <x v="5"/>
  </r>
  <r>
    <n v="225"/>
    <m/>
    <m/>
    <m/>
    <m/>
    <m/>
    <x v="34"/>
    <m/>
    <s v=" "/>
    <s v=""/>
    <x v="85"/>
    <x v="3"/>
    <m/>
    <m/>
    <m/>
    <m/>
    <m/>
    <x v="5"/>
  </r>
  <r>
    <n v="226"/>
    <m/>
    <m/>
    <m/>
    <m/>
    <m/>
    <x v="34"/>
    <m/>
    <s v=" "/>
    <s v=""/>
    <x v="85"/>
    <x v="3"/>
    <m/>
    <m/>
    <m/>
    <m/>
    <m/>
    <x v="5"/>
  </r>
  <r>
    <n v="227"/>
    <m/>
    <m/>
    <m/>
    <m/>
    <m/>
    <x v="34"/>
    <m/>
    <s v=" "/>
    <s v=""/>
    <x v="85"/>
    <x v="3"/>
    <m/>
    <m/>
    <m/>
    <m/>
    <m/>
    <x v="5"/>
  </r>
  <r>
    <n v="228"/>
    <m/>
    <m/>
    <m/>
    <m/>
    <m/>
    <x v="34"/>
    <m/>
    <s v=" "/>
    <s v=""/>
    <x v="85"/>
    <x v="3"/>
    <m/>
    <m/>
    <m/>
    <m/>
    <m/>
    <x v="5"/>
  </r>
  <r>
    <n v="229"/>
    <m/>
    <m/>
    <m/>
    <m/>
    <m/>
    <x v="34"/>
    <m/>
    <s v=" "/>
    <s v=""/>
    <x v="85"/>
    <x v="3"/>
    <m/>
    <m/>
    <m/>
    <m/>
    <m/>
    <x v="5"/>
  </r>
  <r>
    <n v="230"/>
    <m/>
    <m/>
    <m/>
    <m/>
    <m/>
    <x v="34"/>
    <m/>
    <s v=" "/>
    <s v=""/>
    <x v="85"/>
    <x v="3"/>
    <m/>
    <m/>
    <m/>
    <m/>
    <m/>
    <x v="5"/>
  </r>
  <r>
    <n v="231"/>
    <m/>
    <m/>
    <m/>
    <m/>
    <m/>
    <x v="34"/>
    <m/>
    <s v=" "/>
    <s v=""/>
    <x v="85"/>
    <x v="3"/>
    <m/>
    <m/>
    <m/>
    <m/>
    <m/>
    <x v="5"/>
  </r>
  <r>
    <n v="232"/>
    <m/>
    <m/>
    <m/>
    <m/>
    <m/>
    <x v="34"/>
    <m/>
    <s v=" "/>
    <s v=""/>
    <x v="85"/>
    <x v="3"/>
    <m/>
    <m/>
    <m/>
    <m/>
    <m/>
    <x v="5"/>
  </r>
  <r>
    <n v="233"/>
    <m/>
    <m/>
    <m/>
    <m/>
    <m/>
    <x v="34"/>
    <m/>
    <s v=" "/>
    <s v=""/>
    <x v="85"/>
    <x v="3"/>
    <m/>
    <m/>
    <m/>
    <m/>
    <m/>
    <x v="5"/>
  </r>
  <r>
    <n v="234"/>
    <m/>
    <m/>
    <m/>
    <m/>
    <m/>
    <x v="34"/>
    <m/>
    <s v=" "/>
    <s v=""/>
    <x v="85"/>
    <x v="3"/>
    <m/>
    <m/>
    <m/>
    <m/>
    <m/>
    <x v="5"/>
  </r>
  <r>
    <n v="235"/>
    <m/>
    <m/>
    <m/>
    <m/>
    <m/>
    <x v="34"/>
    <m/>
    <s v=" "/>
    <s v=""/>
    <x v="85"/>
    <x v="3"/>
    <m/>
    <m/>
    <m/>
    <m/>
    <m/>
    <x v="5"/>
  </r>
  <r>
    <n v="236"/>
    <m/>
    <m/>
    <m/>
    <m/>
    <m/>
    <x v="34"/>
    <m/>
    <s v=" "/>
    <s v=""/>
    <x v="85"/>
    <x v="3"/>
    <m/>
    <m/>
    <m/>
    <m/>
    <m/>
    <x v="5"/>
  </r>
  <r>
    <n v="237"/>
    <m/>
    <m/>
    <m/>
    <m/>
    <m/>
    <x v="34"/>
    <m/>
    <s v=" "/>
    <s v=""/>
    <x v="85"/>
    <x v="3"/>
    <m/>
    <m/>
    <m/>
    <m/>
    <m/>
    <x v="5"/>
  </r>
  <r>
    <n v="238"/>
    <m/>
    <m/>
    <m/>
    <m/>
    <m/>
    <x v="34"/>
    <m/>
    <s v=" "/>
    <s v=""/>
    <x v="85"/>
    <x v="3"/>
    <m/>
    <m/>
    <m/>
    <m/>
    <m/>
    <x v="5"/>
  </r>
  <r>
    <n v="239"/>
    <m/>
    <m/>
    <m/>
    <m/>
    <m/>
    <x v="34"/>
    <m/>
    <s v=" "/>
    <s v=""/>
    <x v="85"/>
    <x v="3"/>
    <m/>
    <m/>
    <m/>
    <m/>
    <m/>
    <x v="5"/>
  </r>
  <r>
    <n v="240"/>
    <m/>
    <m/>
    <m/>
    <m/>
    <m/>
    <x v="34"/>
    <m/>
    <s v=" "/>
    <s v=""/>
    <x v="85"/>
    <x v="3"/>
    <m/>
    <m/>
    <m/>
    <m/>
    <m/>
    <x v="5"/>
  </r>
  <r>
    <n v="241"/>
    <m/>
    <m/>
    <m/>
    <m/>
    <m/>
    <x v="34"/>
    <m/>
    <s v=" "/>
    <s v=""/>
    <x v="85"/>
    <x v="3"/>
    <m/>
    <m/>
    <m/>
    <m/>
    <m/>
    <x v="5"/>
  </r>
  <r>
    <n v="242"/>
    <m/>
    <m/>
    <m/>
    <m/>
    <m/>
    <x v="34"/>
    <m/>
    <s v=" "/>
    <s v=""/>
    <x v="85"/>
    <x v="3"/>
    <m/>
    <m/>
    <m/>
    <m/>
    <m/>
    <x v="5"/>
  </r>
  <r>
    <n v="243"/>
    <m/>
    <m/>
    <m/>
    <m/>
    <m/>
    <x v="34"/>
    <m/>
    <s v=" "/>
    <s v=""/>
    <x v="85"/>
    <x v="3"/>
    <m/>
    <m/>
    <m/>
    <m/>
    <m/>
    <x v="5"/>
  </r>
  <r>
    <n v="244"/>
    <m/>
    <m/>
    <m/>
    <m/>
    <m/>
    <x v="34"/>
    <m/>
    <s v=" "/>
    <s v=""/>
    <x v="85"/>
    <x v="3"/>
    <m/>
    <m/>
    <m/>
    <m/>
    <m/>
    <x v="5"/>
  </r>
  <r>
    <n v="245"/>
    <m/>
    <m/>
    <m/>
    <m/>
    <m/>
    <x v="34"/>
    <m/>
    <s v=" "/>
    <s v=""/>
    <x v="85"/>
    <x v="3"/>
    <m/>
    <m/>
    <m/>
    <m/>
    <m/>
    <x v="5"/>
  </r>
  <r>
    <n v="246"/>
    <m/>
    <m/>
    <m/>
    <m/>
    <m/>
    <x v="34"/>
    <m/>
    <s v=" "/>
    <s v=""/>
    <x v="85"/>
    <x v="3"/>
    <m/>
    <m/>
    <m/>
    <m/>
    <m/>
    <x v="5"/>
  </r>
  <r>
    <n v="247"/>
    <m/>
    <m/>
    <m/>
    <m/>
    <m/>
    <x v="34"/>
    <m/>
    <s v=" "/>
    <s v=""/>
    <x v="85"/>
    <x v="3"/>
    <m/>
    <m/>
    <m/>
    <m/>
    <m/>
    <x v="5"/>
  </r>
  <r>
    <n v="248"/>
    <m/>
    <m/>
    <m/>
    <m/>
    <m/>
    <x v="34"/>
    <m/>
    <s v=" "/>
    <s v=""/>
    <x v="85"/>
    <x v="3"/>
    <m/>
    <m/>
    <m/>
    <m/>
    <m/>
    <x v="5"/>
  </r>
  <r>
    <n v="249"/>
    <m/>
    <m/>
    <m/>
    <m/>
    <m/>
    <x v="34"/>
    <m/>
    <s v=" "/>
    <s v=""/>
    <x v="85"/>
    <x v="3"/>
    <m/>
    <m/>
    <m/>
    <m/>
    <m/>
    <x v="5"/>
  </r>
  <r>
    <n v="250"/>
    <m/>
    <m/>
    <m/>
    <m/>
    <m/>
    <x v="34"/>
    <m/>
    <s v=" "/>
    <s v=""/>
    <x v="85"/>
    <x v="3"/>
    <m/>
    <m/>
    <m/>
    <m/>
    <m/>
    <x v="5"/>
  </r>
  <r>
    <n v="251"/>
    <m/>
    <m/>
    <m/>
    <m/>
    <m/>
    <x v="34"/>
    <m/>
    <s v=" "/>
    <s v=""/>
    <x v="85"/>
    <x v="3"/>
    <m/>
    <m/>
    <m/>
    <m/>
    <m/>
    <x v="5"/>
  </r>
  <r>
    <n v="252"/>
    <m/>
    <m/>
    <m/>
    <m/>
    <m/>
    <x v="34"/>
    <m/>
    <s v=" "/>
    <s v=""/>
    <x v="85"/>
    <x v="3"/>
    <m/>
    <m/>
    <m/>
    <m/>
    <m/>
    <x v="5"/>
  </r>
  <r>
    <n v="253"/>
    <m/>
    <m/>
    <m/>
    <m/>
    <m/>
    <x v="34"/>
    <m/>
    <s v=" "/>
    <s v=""/>
    <x v="85"/>
    <x v="3"/>
    <m/>
    <m/>
    <m/>
    <m/>
    <m/>
    <x v="5"/>
  </r>
  <r>
    <n v="254"/>
    <m/>
    <m/>
    <m/>
    <m/>
    <m/>
    <x v="34"/>
    <m/>
    <s v=" "/>
    <s v=""/>
    <x v="85"/>
    <x v="3"/>
    <m/>
    <m/>
    <m/>
    <m/>
    <m/>
    <x v="5"/>
  </r>
  <r>
    <n v="255"/>
    <m/>
    <m/>
    <m/>
    <m/>
    <m/>
    <x v="34"/>
    <m/>
    <s v=" "/>
    <s v=""/>
    <x v="85"/>
    <x v="3"/>
    <m/>
    <m/>
    <m/>
    <m/>
    <m/>
    <x v="5"/>
  </r>
  <r>
    <n v="256"/>
    <m/>
    <m/>
    <m/>
    <m/>
    <m/>
    <x v="34"/>
    <m/>
    <s v=" "/>
    <s v=""/>
    <x v="85"/>
    <x v="3"/>
    <m/>
    <m/>
    <m/>
    <m/>
    <m/>
    <x v="5"/>
  </r>
  <r>
    <n v="257"/>
    <m/>
    <m/>
    <m/>
    <m/>
    <m/>
    <x v="34"/>
    <m/>
    <s v=" "/>
    <s v=""/>
    <x v="85"/>
    <x v="3"/>
    <m/>
    <m/>
    <m/>
    <m/>
    <m/>
    <x v="5"/>
  </r>
  <r>
    <n v="258"/>
    <m/>
    <m/>
    <m/>
    <m/>
    <m/>
    <x v="34"/>
    <m/>
    <s v=" "/>
    <s v=""/>
    <x v="85"/>
    <x v="3"/>
    <m/>
    <m/>
    <m/>
    <m/>
    <m/>
    <x v="5"/>
  </r>
  <r>
    <n v="259"/>
    <m/>
    <m/>
    <m/>
    <m/>
    <m/>
    <x v="34"/>
    <m/>
    <s v=" "/>
    <s v=""/>
    <x v="85"/>
    <x v="3"/>
    <m/>
    <m/>
    <m/>
    <m/>
    <m/>
    <x v="5"/>
  </r>
  <r>
    <n v="260"/>
    <m/>
    <m/>
    <m/>
    <m/>
    <m/>
    <x v="34"/>
    <m/>
    <s v=" "/>
    <s v=""/>
    <x v="85"/>
    <x v="3"/>
    <m/>
    <m/>
    <m/>
    <m/>
    <m/>
    <x v="5"/>
  </r>
  <r>
    <n v="261"/>
    <m/>
    <m/>
    <m/>
    <m/>
    <m/>
    <x v="34"/>
    <m/>
    <s v=" "/>
    <s v=""/>
    <x v="85"/>
    <x v="3"/>
    <m/>
    <m/>
    <m/>
    <m/>
    <m/>
    <x v="5"/>
  </r>
  <r>
    <n v="262"/>
    <m/>
    <m/>
    <m/>
    <m/>
    <m/>
    <x v="34"/>
    <m/>
    <s v=" "/>
    <s v=""/>
    <x v="85"/>
    <x v="3"/>
    <m/>
    <m/>
    <m/>
    <m/>
    <m/>
    <x v="5"/>
  </r>
  <r>
    <n v="263"/>
    <m/>
    <m/>
    <m/>
    <m/>
    <m/>
    <x v="34"/>
    <m/>
    <s v=" "/>
    <s v=""/>
    <x v="85"/>
    <x v="3"/>
    <m/>
    <m/>
    <m/>
    <m/>
    <m/>
    <x v="5"/>
  </r>
  <r>
    <n v="264"/>
    <m/>
    <m/>
    <m/>
    <m/>
    <m/>
    <x v="34"/>
    <m/>
    <s v=" "/>
    <s v=""/>
    <x v="85"/>
    <x v="3"/>
    <m/>
    <m/>
    <m/>
    <m/>
    <m/>
    <x v="5"/>
  </r>
  <r>
    <n v="265"/>
    <m/>
    <m/>
    <m/>
    <m/>
    <m/>
    <x v="34"/>
    <m/>
    <s v=" "/>
    <s v=""/>
    <x v="85"/>
    <x v="3"/>
    <m/>
    <m/>
    <m/>
    <m/>
    <m/>
    <x v="5"/>
  </r>
  <r>
    <n v="266"/>
    <m/>
    <m/>
    <m/>
    <m/>
    <m/>
    <x v="34"/>
    <m/>
    <s v=" "/>
    <s v=""/>
    <x v="85"/>
    <x v="3"/>
    <m/>
    <m/>
    <m/>
    <m/>
    <m/>
    <x v="5"/>
  </r>
  <r>
    <n v="267"/>
    <m/>
    <m/>
    <m/>
    <m/>
    <m/>
    <x v="34"/>
    <m/>
    <s v=" "/>
    <s v=""/>
    <x v="85"/>
    <x v="3"/>
    <m/>
    <m/>
    <m/>
    <m/>
    <m/>
    <x v="5"/>
  </r>
  <r>
    <n v="268"/>
    <m/>
    <m/>
    <m/>
    <m/>
    <m/>
    <x v="34"/>
    <m/>
    <s v=" "/>
    <s v=""/>
    <x v="85"/>
    <x v="3"/>
    <m/>
    <m/>
    <m/>
    <m/>
    <m/>
    <x v="5"/>
  </r>
  <r>
    <n v="269"/>
    <m/>
    <m/>
    <m/>
    <m/>
    <m/>
    <x v="34"/>
    <m/>
    <s v=" "/>
    <s v=""/>
    <x v="85"/>
    <x v="3"/>
    <m/>
    <m/>
    <m/>
    <m/>
    <m/>
    <x v="5"/>
  </r>
  <r>
    <n v="270"/>
    <m/>
    <m/>
    <m/>
    <m/>
    <m/>
    <x v="34"/>
    <m/>
    <s v=" "/>
    <s v=""/>
    <x v="85"/>
    <x v="3"/>
    <m/>
    <m/>
    <m/>
    <m/>
    <m/>
    <x v="5"/>
  </r>
  <r>
    <n v="271"/>
    <m/>
    <m/>
    <m/>
    <m/>
    <m/>
    <x v="34"/>
    <m/>
    <s v=" "/>
    <s v=""/>
    <x v="85"/>
    <x v="3"/>
    <m/>
    <m/>
    <m/>
    <m/>
    <m/>
    <x v="5"/>
  </r>
  <r>
    <n v="272"/>
    <m/>
    <m/>
    <m/>
    <m/>
    <m/>
    <x v="34"/>
    <m/>
    <s v=" "/>
    <s v=""/>
    <x v="85"/>
    <x v="3"/>
    <m/>
    <m/>
    <m/>
    <m/>
    <m/>
    <x v="5"/>
  </r>
  <r>
    <n v="273"/>
    <m/>
    <m/>
    <m/>
    <m/>
    <m/>
    <x v="34"/>
    <m/>
    <s v=" "/>
    <s v=""/>
    <x v="85"/>
    <x v="3"/>
    <m/>
    <m/>
    <m/>
    <m/>
    <m/>
    <x v="5"/>
  </r>
  <r>
    <n v="274"/>
    <m/>
    <m/>
    <m/>
    <m/>
    <m/>
    <x v="34"/>
    <m/>
    <s v=" "/>
    <s v=""/>
    <x v="85"/>
    <x v="3"/>
    <m/>
    <m/>
    <m/>
    <m/>
    <m/>
    <x v="5"/>
  </r>
  <r>
    <n v="275"/>
    <m/>
    <m/>
    <m/>
    <m/>
    <m/>
    <x v="34"/>
    <m/>
    <s v=" "/>
    <s v=""/>
    <x v="85"/>
    <x v="3"/>
    <m/>
    <m/>
    <m/>
    <m/>
    <m/>
    <x v="5"/>
  </r>
  <r>
    <n v="276"/>
    <m/>
    <m/>
    <m/>
    <m/>
    <m/>
    <x v="34"/>
    <m/>
    <s v=" "/>
    <s v=""/>
    <x v="85"/>
    <x v="3"/>
    <m/>
    <m/>
    <m/>
    <m/>
    <m/>
    <x v="5"/>
  </r>
  <r>
    <n v="277"/>
    <m/>
    <m/>
    <m/>
    <m/>
    <m/>
    <x v="34"/>
    <m/>
    <s v=" "/>
    <s v=""/>
    <x v="85"/>
    <x v="3"/>
    <m/>
    <m/>
    <m/>
    <m/>
    <m/>
    <x v="5"/>
  </r>
  <r>
    <n v="278"/>
    <m/>
    <m/>
    <m/>
    <m/>
    <m/>
    <x v="34"/>
    <m/>
    <s v=" "/>
    <s v=""/>
    <x v="85"/>
    <x v="3"/>
    <m/>
    <m/>
    <m/>
    <m/>
    <m/>
    <x v="5"/>
  </r>
  <r>
    <n v="279"/>
    <m/>
    <m/>
    <m/>
    <m/>
    <m/>
    <x v="34"/>
    <m/>
    <s v=" "/>
    <s v=""/>
    <x v="85"/>
    <x v="3"/>
    <m/>
    <m/>
    <m/>
    <m/>
    <m/>
    <x v="5"/>
  </r>
  <r>
    <n v="280"/>
    <m/>
    <m/>
    <m/>
    <m/>
    <m/>
    <x v="34"/>
    <m/>
    <s v=" "/>
    <s v=""/>
    <x v="85"/>
    <x v="3"/>
    <m/>
    <m/>
    <m/>
    <m/>
    <m/>
    <x v="5"/>
  </r>
  <r>
    <n v="281"/>
    <m/>
    <m/>
    <m/>
    <m/>
    <m/>
    <x v="34"/>
    <m/>
    <s v=" "/>
    <s v=""/>
    <x v="85"/>
    <x v="3"/>
    <m/>
    <m/>
    <m/>
    <m/>
    <m/>
    <x v="5"/>
  </r>
  <r>
    <n v="282"/>
    <m/>
    <m/>
    <m/>
    <m/>
    <m/>
    <x v="34"/>
    <m/>
    <s v=" "/>
    <s v=""/>
    <x v="85"/>
    <x v="3"/>
    <m/>
    <m/>
    <m/>
    <m/>
    <m/>
    <x v="5"/>
  </r>
  <r>
    <n v="283"/>
    <m/>
    <m/>
    <m/>
    <m/>
    <m/>
    <x v="34"/>
    <m/>
    <s v=" "/>
    <s v=""/>
    <x v="85"/>
    <x v="3"/>
    <m/>
    <m/>
    <m/>
    <m/>
    <m/>
    <x v="5"/>
  </r>
  <r>
    <n v="284"/>
    <m/>
    <m/>
    <m/>
    <m/>
    <m/>
    <x v="34"/>
    <m/>
    <s v=" "/>
    <s v=""/>
    <x v="85"/>
    <x v="3"/>
    <m/>
    <m/>
    <m/>
    <m/>
    <m/>
    <x v="5"/>
  </r>
  <r>
    <n v="285"/>
    <m/>
    <m/>
    <m/>
    <m/>
    <m/>
    <x v="34"/>
    <m/>
    <s v=" "/>
    <s v=""/>
    <x v="85"/>
    <x v="3"/>
    <m/>
    <m/>
    <m/>
    <m/>
    <m/>
    <x v="5"/>
  </r>
  <r>
    <n v="286"/>
    <m/>
    <m/>
    <m/>
    <m/>
    <m/>
    <x v="34"/>
    <m/>
    <s v=" "/>
    <s v=""/>
    <x v="85"/>
    <x v="3"/>
    <m/>
    <m/>
    <m/>
    <m/>
    <m/>
    <x v="5"/>
  </r>
  <r>
    <n v="287"/>
    <m/>
    <m/>
    <m/>
    <m/>
    <m/>
    <x v="34"/>
    <m/>
    <s v=" "/>
    <s v=""/>
    <x v="85"/>
    <x v="3"/>
    <m/>
    <m/>
    <m/>
    <m/>
    <m/>
    <x v="5"/>
  </r>
  <r>
    <n v="288"/>
    <m/>
    <m/>
    <m/>
    <m/>
    <m/>
    <x v="34"/>
    <m/>
    <s v=" "/>
    <s v=""/>
    <x v="85"/>
    <x v="3"/>
    <m/>
    <m/>
    <m/>
    <m/>
    <m/>
    <x v="5"/>
  </r>
  <r>
    <n v="289"/>
    <m/>
    <m/>
    <m/>
    <m/>
    <m/>
    <x v="34"/>
    <m/>
    <s v=" "/>
    <s v=""/>
    <x v="85"/>
    <x v="3"/>
    <m/>
    <m/>
    <m/>
    <m/>
    <m/>
    <x v="5"/>
  </r>
  <r>
    <n v="290"/>
    <m/>
    <m/>
    <m/>
    <m/>
    <m/>
    <x v="34"/>
    <m/>
    <s v=" "/>
    <s v=""/>
    <x v="85"/>
    <x v="3"/>
    <m/>
    <m/>
    <m/>
    <m/>
    <m/>
    <x v="5"/>
  </r>
  <r>
    <n v="291"/>
    <m/>
    <m/>
    <m/>
    <m/>
    <m/>
    <x v="34"/>
    <m/>
    <s v=" "/>
    <s v=""/>
    <x v="85"/>
    <x v="3"/>
    <m/>
    <m/>
    <m/>
    <m/>
    <m/>
    <x v="5"/>
  </r>
  <r>
    <n v="292"/>
    <m/>
    <m/>
    <m/>
    <m/>
    <m/>
    <x v="34"/>
    <m/>
    <s v=" "/>
    <s v=""/>
    <x v="85"/>
    <x v="3"/>
    <m/>
    <m/>
    <m/>
    <m/>
    <m/>
    <x v="5"/>
  </r>
  <r>
    <n v="293"/>
    <m/>
    <m/>
    <m/>
    <m/>
    <m/>
    <x v="34"/>
    <m/>
    <s v=" "/>
    <s v=""/>
    <x v="85"/>
    <x v="3"/>
    <m/>
    <m/>
    <m/>
    <m/>
    <m/>
    <x v="5"/>
  </r>
  <r>
    <n v="294"/>
    <m/>
    <m/>
    <m/>
    <m/>
    <m/>
    <x v="34"/>
    <m/>
    <s v=" "/>
    <s v=""/>
    <x v="85"/>
    <x v="3"/>
    <m/>
    <m/>
    <m/>
    <m/>
    <m/>
    <x v="5"/>
  </r>
  <r>
    <n v="295"/>
    <m/>
    <m/>
    <m/>
    <m/>
    <m/>
    <x v="34"/>
    <m/>
    <s v=" "/>
    <s v=""/>
    <x v="85"/>
    <x v="3"/>
    <m/>
    <m/>
    <m/>
    <m/>
    <m/>
    <x v="5"/>
  </r>
  <r>
    <n v="296"/>
    <m/>
    <m/>
    <m/>
    <m/>
    <m/>
    <x v="34"/>
    <m/>
    <s v=" "/>
    <s v=""/>
    <x v="85"/>
    <x v="3"/>
    <m/>
    <m/>
    <m/>
    <m/>
    <m/>
    <x v="5"/>
  </r>
  <r>
    <n v="297"/>
    <m/>
    <m/>
    <m/>
    <m/>
    <m/>
    <x v="34"/>
    <m/>
    <s v=" "/>
    <s v=""/>
    <x v="85"/>
    <x v="3"/>
    <m/>
    <m/>
    <m/>
    <m/>
    <m/>
    <x v="5"/>
  </r>
  <r>
    <n v="298"/>
    <m/>
    <m/>
    <m/>
    <m/>
    <m/>
    <x v="34"/>
    <m/>
    <s v=" "/>
    <s v=""/>
    <x v="85"/>
    <x v="3"/>
    <m/>
    <m/>
    <m/>
    <m/>
    <m/>
    <x v="5"/>
  </r>
  <r>
    <n v="299"/>
    <m/>
    <m/>
    <m/>
    <m/>
    <m/>
    <x v="34"/>
    <m/>
    <s v=" "/>
    <s v=""/>
    <x v="85"/>
    <x v="3"/>
    <m/>
    <m/>
    <m/>
    <m/>
    <m/>
    <x v="5"/>
  </r>
  <r>
    <n v="300"/>
    <m/>
    <m/>
    <m/>
    <m/>
    <m/>
    <x v="34"/>
    <m/>
    <s v=" "/>
    <s v=""/>
    <x v="85"/>
    <x v="3"/>
    <m/>
    <m/>
    <m/>
    <m/>
    <m/>
    <x v="5"/>
  </r>
  <r>
    <n v="301"/>
    <m/>
    <m/>
    <m/>
    <m/>
    <m/>
    <x v="34"/>
    <m/>
    <s v=" "/>
    <s v=""/>
    <x v="85"/>
    <x v="3"/>
    <m/>
    <m/>
    <m/>
    <m/>
    <m/>
    <x v="5"/>
  </r>
  <r>
    <n v="302"/>
    <m/>
    <m/>
    <m/>
    <m/>
    <m/>
    <x v="34"/>
    <m/>
    <s v=" "/>
    <s v=""/>
    <x v="85"/>
    <x v="3"/>
    <m/>
    <m/>
    <m/>
    <m/>
    <m/>
    <x v="5"/>
  </r>
  <r>
    <n v="303"/>
    <m/>
    <m/>
    <m/>
    <m/>
    <m/>
    <x v="34"/>
    <m/>
    <s v=" "/>
    <s v=""/>
    <x v="85"/>
    <x v="3"/>
    <m/>
    <m/>
    <m/>
    <m/>
    <m/>
    <x v="5"/>
  </r>
  <r>
    <n v="304"/>
    <m/>
    <m/>
    <m/>
    <m/>
    <m/>
    <x v="34"/>
    <m/>
    <s v=" "/>
    <s v=""/>
    <x v="85"/>
    <x v="3"/>
    <m/>
    <m/>
    <m/>
    <m/>
    <m/>
    <x v="5"/>
  </r>
  <r>
    <n v="305"/>
    <m/>
    <m/>
    <m/>
    <m/>
    <m/>
    <x v="34"/>
    <m/>
    <s v=" "/>
    <s v=""/>
    <x v="85"/>
    <x v="3"/>
    <m/>
    <m/>
    <m/>
    <m/>
    <m/>
    <x v="5"/>
  </r>
  <r>
    <n v="306"/>
    <m/>
    <m/>
    <m/>
    <m/>
    <m/>
    <x v="34"/>
    <m/>
    <s v=" "/>
    <s v=""/>
    <x v="85"/>
    <x v="3"/>
    <m/>
    <m/>
    <m/>
    <m/>
    <m/>
    <x v="5"/>
  </r>
  <r>
    <n v="307"/>
    <m/>
    <m/>
    <m/>
    <m/>
    <m/>
    <x v="34"/>
    <m/>
    <s v=" "/>
    <s v=""/>
    <x v="85"/>
    <x v="3"/>
    <m/>
    <m/>
    <m/>
    <m/>
    <m/>
    <x v="5"/>
  </r>
  <r>
    <n v="308"/>
    <m/>
    <m/>
    <m/>
    <m/>
    <m/>
    <x v="34"/>
    <m/>
    <s v=" "/>
    <s v=""/>
    <x v="85"/>
    <x v="3"/>
    <m/>
    <m/>
    <m/>
    <m/>
    <m/>
    <x v="5"/>
  </r>
  <r>
    <n v="309"/>
    <m/>
    <m/>
    <m/>
    <m/>
    <m/>
    <x v="34"/>
    <m/>
    <s v=" "/>
    <s v=""/>
    <x v="85"/>
    <x v="3"/>
    <m/>
    <m/>
    <m/>
    <m/>
    <m/>
    <x v="5"/>
  </r>
  <r>
    <n v="310"/>
    <m/>
    <m/>
    <m/>
    <m/>
    <m/>
    <x v="34"/>
    <m/>
    <s v=" "/>
    <s v=""/>
    <x v="85"/>
    <x v="3"/>
    <m/>
    <m/>
    <m/>
    <m/>
    <m/>
    <x v="5"/>
  </r>
  <r>
    <n v="311"/>
    <m/>
    <m/>
    <m/>
    <m/>
    <m/>
    <x v="34"/>
    <m/>
    <s v=" "/>
    <s v=""/>
    <x v="85"/>
    <x v="3"/>
    <m/>
    <m/>
    <m/>
    <m/>
    <m/>
    <x v="5"/>
  </r>
  <r>
    <n v="312"/>
    <m/>
    <m/>
    <m/>
    <m/>
    <m/>
    <x v="34"/>
    <m/>
    <s v=" "/>
    <s v=""/>
    <x v="85"/>
    <x v="3"/>
    <m/>
    <m/>
    <m/>
    <m/>
    <m/>
    <x v="5"/>
  </r>
  <r>
    <n v="313"/>
    <m/>
    <m/>
    <m/>
    <m/>
    <m/>
    <x v="34"/>
    <m/>
    <s v=" "/>
    <s v=""/>
    <x v="85"/>
    <x v="3"/>
    <m/>
    <m/>
    <m/>
    <m/>
    <m/>
    <x v="5"/>
  </r>
  <r>
    <n v="314"/>
    <m/>
    <m/>
    <m/>
    <m/>
    <m/>
    <x v="34"/>
    <m/>
    <s v=" "/>
    <s v=""/>
    <x v="85"/>
    <x v="3"/>
    <m/>
    <m/>
    <m/>
    <m/>
    <m/>
    <x v="5"/>
  </r>
  <r>
    <n v="315"/>
    <m/>
    <m/>
    <m/>
    <m/>
    <m/>
    <x v="34"/>
    <m/>
    <s v=" "/>
    <s v=""/>
    <x v="85"/>
    <x v="3"/>
    <m/>
    <m/>
    <m/>
    <m/>
    <m/>
    <x v="5"/>
  </r>
  <r>
    <n v="316"/>
    <m/>
    <m/>
    <m/>
    <m/>
    <m/>
    <x v="34"/>
    <m/>
    <s v=" "/>
    <s v=""/>
    <x v="85"/>
    <x v="3"/>
    <m/>
    <m/>
    <m/>
    <m/>
    <m/>
    <x v="5"/>
  </r>
  <r>
    <n v="317"/>
    <m/>
    <m/>
    <m/>
    <m/>
    <m/>
    <x v="34"/>
    <m/>
    <s v=" "/>
    <s v=""/>
    <x v="85"/>
    <x v="3"/>
    <m/>
    <m/>
    <m/>
    <m/>
    <m/>
    <x v="5"/>
  </r>
  <r>
    <n v="318"/>
    <m/>
    <m/>
    <m/>
    <m/>
    <m/>
    <x v="34"/>
    <m/>
    <s v=" "/>
    <s v=""/>
    <x v="85"/>
    <x v="3"/>
    <m/>
    <m/>
    <m/>
    <m/>
    <m/>
    <x v="5"/>
  </r>
  <r>
    <n v="319"/>
    <m/>
    <m/>
    <m/>
    <m/>
    <m/>
    <x v="34"/>
    <m/>
    <s v=" "/>
    <s v=""/>
    <x v="85"/>
    <x v="3"/>
    <m/>
    <m/>
    <m/>
    <m/>
    <m/>
    <x v="5"/>
  </r>
  <r>
    <n v="320"/>
    <m/>
    <m/>
    <m/>
    <m/>
    <m/>
    <x v="34"/>
    <m/>
    <s v=" "/>
    <s v=""/>
    <x v="85"/>
    <x v="3"/>
    <m/>
    <m/>
    <m/>
    <m/>
    <m/>
    <x v="5"/>
  </r>
  <r>
    <n v="321"/>
    <m/>
    <m/>
    <m/>
    <m/>
    <m/>
    <x v="34"/>
    <m/>
    <s v=" "/>
    <s v=""/>
    <x v="85"/>
    <x v="3"/>
    <m/>
    <m/>
    <m/>
    <m/>
    <m/>
    <x v="5"/>
  </r>
  <r>
    <n v="322"/>
    <m/>
    <m/>
    <m/>
    <m/>
    <m/>
    <x v="34"/>
    <m/>
    <s v=" "/>
    <s v=""/>
    <x v="85"/>
    <x v="3"/>
    <m/>
    <m/>
    <m/>
    <m/>
    <m/>
    <x v="5"/>
  </r>
  <r>
    <n v="323"/>
    <m/>
    <m/>
    <m/>
    <m/>
    <m/>
    <x v="34"/>
    <m/>
    <s v=" "/>
    <s v=""/>
    <x v="85"/>
    <x v="3"/>
    <m/>
    <m/>
    <m/>
    <m/>
    <m/>
    <x v="5"/>
  </r>
  <r>
    <n v="324"/>
    <m/>
    <m/>
    <m/>
    <m/>
    <m/>
    <x v="34"/>
    <m/>
    <s v=" "/>
    <s v=""/>
    <x v="85"/>
    <x v="3"/>
    <m/>
    <m/>
    <m/>
    <m/>
    <m/>
    <x v="5"/>
  </r>
  <r>
    <n v="325"/>
    <m/>
    <m/>
    <m/>
    <m/>
    <m/>
    <x v="34"/>
    <m/>
    <s v=" "/>
    <s v=""/>
    <x v="85"/>
    <x v="3"/>
    <m/>
    <m/>
    <m/>
    <m/>
    <m/>
    <x v="5"/>
  </r>
  <r>
    <n v="326"/>
    <m/>
    <m/>
    <m/>
    <m/>
    <m/>
    <x v="34"/>
    <m/>
    <s v=" "/>
    <s v=""/>
    <x v="85"/>
    <x v="3"/>
    <m/>
    <m/>
    <m/>
    <m/>
    <m/>
    <x v="5"/>
  </r>
  <r>
    <n v="327"/>
    <m/>
    <m/>
    <m/>
    <m/>
    <m/>
    <x v="34"/>
    <m/>
    <s v=" "/>
    <s v=""/>
    <x v="85"/>
    <x v="3"/>
    <m/>
    <m/>
    <m/>
    <m/>
    <m/>
    <x v="5"/>
  </r>
  <r>
    <n v="328"/>
    <m/>
    <m/>
    <m/>
    <m/>
    <m/>
    <x v="34"/>
    <m/>
    <s v=" "/>
    <s v=""/>
    <x v="85"/>
    <x v="3"/>
    <m/>
    <m/>
    <m/>
    <m/>
    <m/>
    <x v="5"/>
  </r>
  <r>
    <n v="329"/>
    <m/>
    <m/>
    <m/>
    <m/>
    <m/>
    <x v="34"/>
    <m/>
    <s v=" "/>
    <s v=""/>
    <x v="85"/>
    <x v="3"/>
    <m/>
    <m/>
    <m/>
    <m/>
    <m/>
    <x v="5"/>
  </r>
  <r>
    <n v="330"/>
    <m/>
    <m/>
    <m/>
    <m/>
    <m/>
    <x v="34"/>
    <m/>
    <s v=" "/>
    <s v=""/>
    <x v="85"/>
    <x v="3"/>
    <m/>
    <m/>
    <m/>
    <m/>
    <m/>
    <x v="5"/>
  </r>
  <r>
    <n v="331"/>
    <m/>
    <m/>
    <m/>
    <m/>
    <m/>
    <x v="34"/>
    <m/>
    <s v=" "/>
    <s v=""/>
    <x v="85"/>
    <x v="3"/>
    <m/>
    <m/>
    <m/>
    <m/>
    <m/>
    <x v="5"/>
  </r>
  <r>
    <n v="332"/>
    <m/>
    <m/>
    <m/>
    <m/>
    <m/>
    <x v="34"/>
    <m/>
    <s v=" "/>
    <s v=""/>
    <x v="85"/>
    <x v="3"/>
    <m/>
    <m/>
    <m/>
    <m/>
    <m/>
    <x v="5"/>
  </r>
  <r>
    <n v="333"/>
    <m/>
    <m/>
    <m/>
    <m/>
    <m/>
    <x v="34"/>
    <m/>
    <s v=" "/>
    <s v=""/>
    <x v="85"/>
    <x v="3"/>
    <m/>
    <m/>
    <m/>
    <m/>
    <m/>
    <x v="5"/>
  </r>
  <r>
    <n v="334"/>
    <m/>
    <m/>
    <m/>
    <m/>
    <m/>
    <x v="34"/>
    <m/>
    <s v=" "/>
    <s v=""/>
    <x v="85"/>
    <x v="3"/>
    <m/>
    <m/>
    <m/>
    <m/>
    <m/>
    <x v="5"/>
  </r>
  <r>
    <n v="335"/>
    <m/>
    <m/>
    <m/>
    <m/>
    <m/>
    <x v="34"/>
    <m/>
    <s v=" "/>
    <s v=""/>
    <x v="85"/>
    <x v="3"/>
    <m/>
    <m/>
    <m/>
    <m/>
    <m/>
    <x v="5"/>
  </r>
  <r>
    <n v="336"/>
    <m/>
    <m/>
    <m/>
    <m/>
    <m/>
    <x v="34"/>
    <m/>
    <s v=" "/>
    <s v=""/>
    <x v="85"/>
    <x v="3"/>
    <m/>
    <m/>
    <m/>
    <m/>
    <m/>
    <x v="5"/>
  </r>
  <r>
    <n v="337"/>
    <m/>
    <m/>
    <m/>
    <m/>
    <m/>
    <x v="34"/>
    <m/>
    <s v=" "/>
    <s v=""/>
    <x v="85"/>
    <x v="3"/>
    <m/>
    <m/>
    <m/>
    <m/>
    <m/>
    <x v="5"/>
  </r>
  <r>
    <n v="338"/>
    <m/>
    <m/>
    <m/>
    <m/>
    <m/>
    <x v="34"/>
    <m/>
    <s v=" "/>
    <s v=""/>
    <x v="85"/>
    <x v="3"/>
    <m/>
    <m/>
    <m/>
    <m/>
    <m/>
    <x v="5"/>
  </r>
  <r>
    <n v="339"/>
    <m/>
    <m/>
    <m/>
    <m/>
    <m/>
    <x v="34"/>
    <m/>
    <s v=" "/>
    <s v=""/>
    <x v="85"/>
    <x v="3"/>
    <m/>
    <m/>
    <m/>
    <m/>
    <m/>
    <x v="5"/>
  </r>
  <r>
    <n v="340"/>
    <m/>
    <m/>
    <m/>
    <m/>
    <m/>
    <x v="34"/>
    <m/>
    <s v=" "/>
    <s v=""/>
    <x v="85"/>
    <x v="3"/>
    <m/>
    <m/>
    <m/>
    <m/>
    <m/>
    <x v="5"/>
  </r>
  <r>
    <n v="341"/>
    <m/>
    <m/>
    <m/>
    <m/>
    <m/>
    <x v="34"/>
    <m/>
    <s v=" "/>
    <s v=""/>
    <x v="85"/>
    <x v="3"/>
    <m/>
    <m/>
    <m/>
    <m/>
    <m/>
    <x v="5"/>
  </r>
  <r>
    <n v="342"/>
    <m/>
    <m/>
    <m/>
    <m/>
    <m/>
    <x v="34"/>
    <m/>
    <s v=" "/>
    <s v=""/>
    <x v="85"/>
    <x v="3"/>
    <m/>
    <m/>
    <m/>
    <m/>
    <m/>
    <x v="5"/>
  </r>
  <r>
    <n v="343"/>
    <m/>
    <m/>
    <m/>
    <m/>
    <m/>
    <x v="34"/>
    <m/>
    <s v=" "/>
    <s v=""/>
    <x v="85"/>
    <x v="3"/>
    <m/>
    <m/>
    <m/>
    <m/>
    <m/>
    <x v="5"/>
  </r>
  <r>
    <n v="344"/>
    <m/>
    <m/>
    <m/>
    <m/>
    <m/>
    <x v="34"/>
    <m/>
    <s v=" "/>
    <s v=""/>
    <x v="85"/>
    <x v="3"/>
    <m/>
    <m/>
    <m/>
    <m/>
    <m/>
    <x v="5"/>
  </r>
  <r>
    <n v="345"/>
    <m/>
    <m/>
    <m/>
    <m/>
    <m/>
    <x v="34"/>
    <m/>
    <s v=" "/>
    <s v=""/>
    <x v="85"/>
    <x v="3"/>
    <m/>
    <m/>
    <m/>
    <m/>
    <m/>
    <x v="5"/>
  </r>
  <r>
    <n v="346"/>
    <m/>
    <m/>
    <m/>
    <m/>
    <m/>
    <x v="34"/>
    <m/>
    <s v=" "/>
    <s v=""/>
    <x v="85"/>
    <x v="3"/>
    <m/>
    <m/>
    <m/>
    <m/>
    <m/>
    <x v="5"/>
  </r>
  <r>
    <n v="347"/>
    <m/>
    <m/>
    <m/>
    <m/>
    <m/>
    <x v="34"/>
    <m/>
    <s v=" "/>
    <s v=""/>
    <x v="85"/>
    <x v="3"/>
    <m/>
    <m/>
    <m/>
    <m/>
    <m/>
    <x v="5"/>
  </r>
  <r>
    <n v="348"/>
    <m/>
    <m/>
    <m/>
    <m/>
    <m/>
    <x v="34"/>
    <m/>
    <s v=" "/>
    <s v=""/>
    <x v="85"/>
    <x v="3"/>
    <m/>
    <m/>
    <m/>
    <m/>
    <m/>
    <x v="5"/>
  </r>
  <r>
    <n v="349"/>
    <m/>
    <m/>
    <m/>
    <m/>
    <m/>
    <x v="34"/>
    <m/>
    <s v=" "/>
    <s v=""/>
    <x v="85"/>
    <x v="3"/>
    <m/>
    <m/>
    <m/>
    <m/>
    <m/>
    <x v="5"/>
  </r>
  <r>
    <n v="350"/>
    <m/>
    <m/>
    <m/>
    <m/>
    <m/>
    <x v="34"/>
    <m/>
    <s v=" "/>
    <s v=""/>
    <x v="85"/>
    <x v="3"/>
    <m/>
    <m/>
    <m/>
    <m/>
    <m/>
    <x v="5"/>
  </r>
  <r>
    <n v="351"/>
    <m/>
    <m/>
    <m/>
    <m/>
    <m/>
    <x v="34"/>
    <m/>
    <s v=" "/>
    <s v=""/>
    <x v="85"/>
    <x v="3"/>
    <m/>
    <m/>
    <m/>
    <m/>
    <m/>
    <x v="5"/>
  </r>
  <r>
    <n v="352"/>
    <m/>
    <m/>
    <m/>
    <m/>
    <m/>
    <x v="34"/>
    <m/>
    <s v=" "/>
    <s v=""/>
    <x v="85"/>
    <x v="3"/>
    <m/>
    <m/>
    <m/>
    <m/>
    <m/>
    <x v="5"/>
  </r>
  <r>
    <n v="353"/>
    <m/>
    <m/>
    <m/>
    <m/>
    <m/>
    <x v="34"/>
    <m/>
    <s v=" "/>
    <s v=""/>
    <x v="85"/>
    <x v="3"/>
    <m/>
    <m/>
    <m/>
    <m/>
    <m/>
    <x v="5"/>
  </r>
  <r>
    <n v="354"/>
    <m/>
    <m/>
    <m/>
    <m/>
    <m/>
    <x v="34"/>
    <m/>
    <s v=" "/>
    <s v=""/>
    <x v="85"/>
    <x v="3"/>
    <m/>
    <m/>
    <m/>
    <m/>
    <m/>
    <x v="5"/>
  </r>
  <r>
    <n v="355"/>
    <m/>
    <m/>
    <m/>
    <m/>
    <m/>
    <x v="34"/>
    <m/>
    <s v=" "/>
    <s v=""/>
    <x v="85"/>
    <x v="3"/>
    <m/>
    <m/>
    <m/>
    <m/>
    <m/>
    <x v="5"/>
  </r>
  <r>
    <n v="356"/>
    <m/>
    <m/>
    <m/>
    <m/>
    <m/>
    <x v="34"/>
    <m/>
    <s v=" "/>
    <s v=""/>
    <x v="85"/>
    <x v="3"/>
    <m/>
    <m/>
    <m/>
    <m/>
    <m/>
    <x v="5"/>
  </r>
  <r>
    <n v="357"/>
    <m/>
    <m/>
    <m/>
    <m/>
    <m/>
    <x v="34"/>
    <m/>
    <s v=" "/>
    <s v=""/>
    <x v="85"/>
    <x v="3"/>
    <m/>
    <m/>
    <m/>
    <m/>
    <m/>
    <x v="5"/>
  </r>
  <r>
    <n v="358"/>
    <m/>
    <m/>
    <m/>
    <m/>
    <m/>
    <x v="34"/>
    <m/>
    <s v=" "/>
    <s v=""/>
    <x v="85"/>
    <x v="3"/>
    <m/>
    <m/>
    <m/>
    <m/>
    <m/>
    <x v="5"/>
  </r>
  <r>
    <n v="359"/>
    <m/>
    <m/>
    <m/>
    <m/>
    <m/>
    <x v="34"/>
    <m/>
    <s v=" "/>
    <s v=""/>
    <x v="85"/>
    <x v="3"/>
    <m/>
    <m/>
    <m/>
    <m/>
    <m/>
    <x v="5"/>
  </r>
  <r>
    <n v="360"/>
    <m/>
    <m/>
    <m/>
    <m/>
    <m/>
    <x v="34"/>
    <m/>
    <s v=" "/>
    <s v=""/>
    <x v="85"/>
    <x v="3"/>
    <m/>
    <m/>
    <m/>
    <m/>
    <m/>
    <x v="5"/>
  </r>
  <r>
    <n v="361"/>
    <m/>
    <m/>
    <m/>
    <m/>
    <m/>
    <x v="34"/>
    <m/>
    <s v=" "/>
    <s v=""/>
    <x v="85"/>
    <x v="3"/>
    <m/>
    <m/>
    <m/>
    <m/>
    <m/>
    <x v="5"/>
  </r>
  <r>
    <n v="362"/>
    <m/>
    <m/>
    <m/>
    <m/>
    <m/>
    <x v="34"/>
    <m/>
    <s v=" "/>
    <s v=""/>
    <x v="85"/>
    <x v="3"/>
    <m/>
    <m/>
    <m/>
    <m/>
    <m/>
    <x v="5"/>
  </r>
  <r>
    <n v="363"/>
    <m/>
    <m/>
    <m/>
    <m/>
    <m/>
    <x v="34"/>
    <m/>
    <s v=" "/>
    <s v=""/>
    <x v="85"/>
    <x v="3"/>
    <m/>
    <m/>
    <m/>
    <m/>
    <m/>
    <x v="5"/>
  </r>
  <r>
    <n v="364"/>
    <m/>
    <m/>
    <m/>
    <m/>
    <m/>
    <x v="34"/>
    <m/>
    <s v=" "/>
    <s v=""/>
    <x v="85"/>
    <x v="3"/>
    <m/>
    <m/>
    <m/>
    <m/>
    <m/>
    <x v="5"/>
  </r>
  <r>
    <n v="365"/>
    <m/>
    <m/>
    <m/>
    <m/>
    <m/>
    <x v="34"/>
    <m/>
    <s v=" "/>
    <s v=""/>
    <x v="85"/>
    <x v="3"/>
    <m/>
    <m/>
    <m/>
    <m/>
    <m/>
    <x v="5"/>
  </r>
  <r>
    <n v="366"/>
    <m/>
    <m/>
    <m/>
    <m/>
    <m/>
    <x v="34"/>
    <m/>
    <s v=" "/>
    <s v=""/>
    <x v="85"/>
    <x v="3"/>
    <m/>
    <m/>
    <m/>
    <m/>
    <m/>
    <x v="5"/>
  </r>
  <r>
    <n v="367"/>
    <m/>
    <m/>
    <m/>
    <m/>
    <m/>
    <x v="34"/>
    <m/>
    <s v=" "/>
    <s v=""/>
    <x v="85"/>
    <x v="3"/>
    <m/>
    <m/>
    <m/>
    <m/>
    <m/>
    <x v="5"/>
  </r>
  <r>
    <n v="368"/>
    <m/>
    <m/>
    <m/>
    <m/>
    <m/>
    <x v="34"/>
    <m/>
    <s v=" "/>
    <s v=""/>
    <x v="85"/>
    <x v="3"/>
    <m/>
    <m/>
    <m/>
    <m/>
    <m/>
    <x v="5"/>
  </r>
  <r>
    <n v="369"/>
    <m/>
    <m/>
    <m/>
    <m/>
    <m/>
    <x v="34"/>
    <m/>
    <s v=" "/>
    <s v=""/>
    <x v="85"/>
    <x v="3"/>
    <m/>
    <m/>
    <m/>
    <m/>
    <m/>
    <x v="5"/>
  </r>
  <r>
    <n v="370"/>
    <m/>
    <m/>
    <m/>
    <m/>
    <m/>
    <x v="34"/>
    <m/>
    <s v=" "/>
    <s v=""/>
    <x v="85"/>
    <x v="3"/>
    <m/>
    <m/>
    <m/>
    <m/>
    <m/>
    <x v="5"/>
  </r>
  <r>
    <n v="371"/>
    <m/>
    <m/>
    <m/>
    <m/>
    <m/>
    <x v="34"/>
    <m/>
    <s v=" "/>
    <s v=""/>
    <x v="85"/>
    <x v="3"/>
    <m/>
    <m/>
    <m/>
    <m/>
    <m/>
    <x v="5"/>
  </r>
  <r>
    <n v="372"/>
    <m/>
    <m/>
    <m/>
    <m/>
    <m/>
    <x v="34"/>
    <m/>
    <s v=" "/>
    <s v=""/>
    <x v="85"/>
    <x v="3"/>
    <m/>
    <m/>
    <m/>
    <m/>
    <m/>
    <x v="5"/>
  </r>
  <r>
    <n v="373"/>
    <m/>
    <m/>
    <m/>
    <m/>
    <m/>
    <x v="34"/>
    <m/>
    <s v=" "/>
    <s v=""/>
    <x v="85"/>
    <x v="3"/>
    <m/>
    <m/>
    <m/>
    <m/>
    <m/>
    <x v="5"/>
  </r>
  <r>
    <n v="374"/>
    <m/>
    <m/>
    <m/>
    <m/>
    <m/>
    <x v="34"/>
    <m/>
    <s v=" "/>
    <s v=""/>
    <x v="85"/>
    <x v="3"/>
    <m/>
    <m/>
    <m/>
    <m/>
    <m/>
    <x v="5"/>
  </r>
  <r>
    <n v="375"/>
    <m/>
    <m/>
    <m/>
    <m/>
    <m/>
    <x v="34"/>
    <m/>
    <s v=" "/>
    <s v=""/>
    <x v="85"/>
    <x v="3"/>
    <m/>
    <m/>
    <m/>
    <m/>
    <m/>
    <x v="5"/>
  </r>
  <r>
    <n v="376"/>
    <m/>
    <m/>
    <m/>
    <m/>
    <m/>
    <x v="34"/>
    <m/>
    <s v=" "/>
    <s v=""/>
    <x v="85"/>
    <x v="3"/>
    <m/>
    <m/>
    <m/>
    <m/>
    <m/>
    <x v="5"/>
  </r>
  <r>
    <n v="377"/>
    <m/>
    <m/>
    <m/>
    <m/>
    <m/>
    <x v="34"/>
    <m/>
    <s v=" "/>
    <s v=""/>
    <x v="85"/>
    <x v="3"/>
    <m/>
    <m/>
    <m/>
    <m/>
    <m/>
    <x v="5"/>
  </r>
  <r>
    <n v="378"/>
    <m/>
    <m/>
    <m/>
    <m/>
    <m/>
    <x v="34"/>
    <m/>
    <s v=" "/>
    <s v=""/>
    <x v="85"/>
    <x v="3"/>
    <m/>
    <m/>
    <m/>
    <m/>
    <m/>
    <x v="5"/>
  </r>
  <r>
    <n v="379"/>
    <m/>
    <m/>
    <m/>
    <m/>
    <m/>
    <x v="34"/>
    <m/>
    <s v=" "/>
    <s v=""/>
    <x v="85"/>
    <x v="3"/>
    <m/>
    <m/>
    <m/>
    <m/>
    <m/>
    <x v="5"/>
  </r>
  <r>
    <n v="380"/>
    <m/>
    <m/>
    <m/>
    <m/>
    <m/>
    <x v="34"/>
    <m/>
    <s v=" "/>
    <s v=""/>
    <x v="85"/>
    <x v="3"/>
    <m/>
    <m/>
    <m/>
    <m/>
    <m/>
    <x v="5"/>
  </r>
  <r>
    <n v="381"/>
    <m/>
    <m/>
    <m/>
    <m/>
    <m/>
    <x v="34"/>
    <m/>
    <s v=" "/>
    <s v=""/>
    <x v="85"/>
    <x v="3"/>
    <m/>
    <m/>
    <m/>
    <m/>
    <m/>
    <x v="5"/>
  </r>
  <r>
    <n v="382"/>
    <m/>
    <m/>
    <m/>
    <m/>
    <m/>
    <x v="34"/>
    <m/>
    <s v=" "/>
    <s v=""/>
    <x v="85"/>
    <x v="3"/>
    <m/>
    <m/>
    <m/>
    <m/>
    <m/>
    <x v="5"/>
  </r>
  <r>
    <n v="383"/>
    <m/>
    <m/>
    <m/>
    <m/>
    <m/>
    <x v="34"/>
    <m/>
    <s v=" "/>
    <s v=""/>
    <x v="85"/>
    <x v="3"/>
    <m/>
    <m/>
    <m/>
    <m/>
    <m/>
    <x v="5"/>
  </r>
  <r>
    <n v="384"/>
    <m/>
    <m/>
    <m/>
    <m/>
    <m/>
    <x v="34"/>
    <m/>
    <s v=" "/>
    <s v=""/>
    <x v="85"/>
    <x v="3"/>
    <m/>
    <m/>
    <m/>
    <m/>
    <m/>
    <x v="5"/>
  </r>
  <r>
    <n v="385"/>
    <m/>
    <m/>
    <m/>
    <m/>
    <m/>
    <x v="34"/>
    <m/>
    <s v=" "/>
    <s v=""/>
    <x v="85"/>
    <x v="3"/>
    <m/>
    <m/>
    <m/>
    <m/>
    <m/>
    <x v="5"/>
  </r>
  <r>
    <n v="386"/>
    <m/>
    <m/>
    <m/>
    <m/>
    <m/>
    <x v="34"/>
    <m/>
    <s v=" "/>
    <s v=""/>
    <x v="85"/>
    <x v="3"/>
    <m/>
    <m/>
    <m/>
    <m/>
    <m/>
    <x v="5"/>
  </r>
  <r>
    <n v="387"/>
    <m/>
    <m/>
    <m/>
    <m/>
    <m/>
    <x v="34"/>
    <m/>
    <s v=" "/>
    <s v=""/>
    <x v="85"/>
    <x v="3"/>
    <m/>
    <m/>
    <m/>
    <m/>
    <m/>
    <x v="5"/>
  </r>
  <r>
    <n v="388"/>
    <m/>
    <m/>
    <m/>
    <m/>
    <m/>
    <x v="34"/>
    <m/>
    <s v=" "/>
    <s v=""/>
    <x v="85"/>
    <x v="3"/>
    <m/>
    <m/>
    <m/>
    <m/>
    <m/>
    <x v="5"/>
  </r>
  <r>
    <n v="389"/>
    <m/>
    <m/>
    <m/>
    <m/>
    <m/>
    <x v="34"/>
    <m/>
    <s v=" "/>
    <s v=""/>
    <x v="85"/>
    <x v="3"/>
    <m/>
    <m/>
    <m/>
    <m/>
    <m/>
    <x v="5"/>
  </r>
  <r>
    <n v="390"/>
    <m/>
    <m/>
    <m/>
    <m/>
    <m/>
    <x v="34"/>
    <m/>
    <s v=" "/>
    <s v=""/>
    <x v="85"/>
    <x v="3"/>
    <m/>
    <m/>
    <m/>
    <m/>
    <m/>
    <x v="5"/>
  </r>
  <r>
    <n v="391"/>
    <m/>
    <m/>
    <m/>
    <m/>
    <m/>
    <x v="34"/>
    <m/>
    <s v=" "/>
    <s v=""/>
    <x v="85"/>
    <x v="3"/>
    <m/>
    <m/>
    <m/>
    <m/>
    <m/>
    <x v="5"/>
  </r>
  <r>
    <n v="392"/>
    <m/>
    <m/>
    <m/>
    <m/>
    <m/>
    <x v="34"/>
    <m/>
    <m/>
    <m/>
    <x v="86"/>
    <x v="4"/>
    <m/>
    <m/>
    <m/>
    <m/>
    <m/>
    <x v="5"/>
  </r>
  <r>
    <n v="393"/>
    <m/>
    <m/>
    <m/>
    <m/>
    <m/>
    <x v="34"/>
    <m/>
    <m/>
    <m/>
    <x v="86"/>
    <x v="4"/>
    <m/>
    <m/>
    <m/>
    <m/>
    <m/>
    <x v="5"/>
  </r>
  <r>
    <n v="394"/>
    <m/>
    <m/>
    <m/>
    <m/>
    <m/>
    <x v="34"/>
    <m/>
    <m/>
    <m/>
    <x v="86"/>
    <x v="4"/>
    <m/>
    <m/>
    <m/>
    <m/>
    <m/>
    <x v="5"/>
  </r>
  <r>
    <n v="395"/>
    <m/>
    <m/>
    <m/>
    <m/>
    <m/>
    <x v="34"/>
    <m/>
    <m/>
    <m/>
    <x v="86"/>
    <x v="4"/>
    <m/>
    <m/>
    <m/>
    <m/>
    <m/>
    <x v="5"/>
  </r>
  <r>
    <n v="396"/>
    <m/>
    <m/>
    <m/>
    <m/>
    <m/>
    <x v="34"/>
    <m/>
    <m/>
    <m/>
    <x v="86"/>
    <x v="4"/>
    <m/>
    <m/>
    <m/>
    <m/>
    <m/>
    <x v="5"/>
  </r>
  <r>
    <n v="397"/>
    <m/>
    <m/>
    <m/>
    <m/>
    <m/>
    <x v="34"/>
    <m/>
    <m/>
    <m/>
    <x v="86"/>
    <x v="4"/>
    <m/>
    <m/>
    <m/>
    <m/>
    <m/>
    <x v="5"/>
  </r>
  <r>
    <n v="398"/>
    <m/>
    <m/>
    <m/>
    <m/>
    <m/>
    <x v="34"/>
    <m/>
    <m/>
    <m/>
    <x v="86"/>
    <x v="4"/>
    <m/>
    <m/>
    <m/>
    <m/>
    <m/>
    <x v="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n v="1"/>
    <x v="0"/>
    <s v="2017-02-10 16:08:05"/>
    <x v="0"/>
    <s v="SOLICITUD VERIFICACION DE LICENCIA DE CONSTRUCCION Y SUSPENCION DE OBRA EN CALLE 82 N 14 A 07 - CRA 14A N 82-15"/>
    <s v="AGDL"/>
    <x v="0"/>
    <s v="DP Concejo - 10 días"/>
    <n v="10"/>
    <d v="2017-02-24T00:00:00"/>
    <n v="-2222"/>
    <s v="Vencido"/>
    <d v="2023-03-10T00:00:00"/>
    <s v="SI"/>
    <d v="2017-02-14T00:00:00"/>
    <s v=" 20175240058311     _x000a_ 20175250042281    _x000a_ 20175250042281          "/>
    <s v="SI"/>
    <x v="0"/>
  </r>
  <r>
    <n v="2"/>
    <x v="1"/>
    <s v="2019-01-30 11:18:57"/>
    <x v="1"/>
    <s v="SOLICITUD DE CONTROL DE VIGILANCIA SOBRE QUEJA CIUDADANA"/>
    <s v="INSPECCIONES"/>
    <x v="0"/>
    <s v="DP Interés General"/>
    <n v="15"/>
    <d v="2019-02-20T00:00:00"/>
    <n v="-1496"/>
    <s v="Vencido"/>
    <d v="2023-02-02T00:00:00"/>
    <s v="SI"/>
    <d v="2020-04-06T00:00:00"/>
    <n v="20205240044291"/>
    <s v="SI"/>
    <x v="0"/>
  </r>
  <r>
    <n v="3"/>
    <x v="2"/>
    <s v="2019-06-19 12:40:45"/>
    <x v="1"/>
    <s v="SOLICITUD DE REITERAR REQUERIMIENTO CIUDADANO PETICIONARIA MARIA FERNANDA GUERRERO"/>
    <s v="INSPECCIONES"/>
    <x v="0"/>
    <s v="DP Interés Particular"/>
    <n v="15"/>
    <d v="2019-07-10T00:00:00"/>
    <n v="-1356"/>
    <s v="Vencido"/>
    <d v="2023-02-02T00:00:00"/>
    <s v="SI"/>
    <d v="2019-02-02T00:00:00"/>
    <n v="20195240187771"/>
    <s v="SI"/>
    <x v="0"/>
  </r>
  <r>
    <n v="4"/>
    <x v="3"/>
    <s v="2020-01-09 15:30:53"/>
    <x v="2"/>
    <s v="SOLICITUD DE INFORMACION"/>
    <s v="AGDL"/>
    <x v="1"/>
    <s v="Solicitud de información"/>
    <n v="10"/>
    <d v="2020-01-23T00:00:00"/>
    <n v="-1159"/>
    <s v="Vencido"/>
    <d v="2023-02-02T00:00:00"/>
    <s v="SI"/>
    <d v="2020-01-14T00:00:00"/>
    <n v="20205220001771"/>
    <s v="SI"/>
    <x v="0"/>
  </r>
  <r>
    <n v="5"/>
    <x v="4"/>
    <s v="2020-03-11 13:35:22"/>
    <x v="3"/>
    <s v="SOLICITUD DE INFORMACION DE PROCESOS REGISTRADOS EN CUENTAS DE ORDEN A 31 DE DICIEMBRE. 2019"/>
    <s v="AGDL"/>
    <x v="1"/>
    <s v="Solicitud de información"/>
    <n v="10"/>
    <d v="2020-03-25T00:00:00"/>
    <n v="-1097"/>
    <s v="Vencido"/>
    <d v="2023-03-17T00:00:00"/>
    <s v="SI"/>
    <d v="2020-06-11T00:00:00"/>
    <n v="20205220119311"/>
    <s v="NO"/>
    <x v="1"/>
  </r>
  <r>
    <n v="6"/>
    <x v="5"/>
    <s v="2020-03-16 12:56:36"/>
    <x v="4"/>
    <s v="SOLICITUD DE INFORMACION CONTRATOS"/>
    <s v="AGDL"/>
    <x v="1"/>
    <s v="DP JAL - 5 días"/>
    <n v="5"/>
    <d v="2020-03-23T00:00:00"/>
    <n v="-1099"/>
    <s v="Vencido"/>
    <d v="2023-03-17T00:00:00"/>
    <s v="SI"/>
    <s v="19/03/2020_x000a_11/06/2020"/>
    <s v="20205220037021_x000a_20205220119331"/>
    <s v="NO"/>
    <x v="1"/>
  </r>
  <r>
    <n v="7"/>
    <x v="6"/>
    <s v="2020-04-16 14:54:33"/>
    <x v="1"/>
    <s v="CUMPLIENDO LOS REQUISITOS CONTEMPLADOS EN LA LEY 1755 DE 2015 Y EN CONCORDANCIA CON EL ARTÍCULO 52 DEL ACUERDO 741 DEL 2019 REGLAMENTO INTERNO CONCEJO DE BOGOTÁ, SÍRVASE A DAR ENTREGA E INFORMACIÓN RELACIONADA A LA CONTRATACIÓN DE LA ENTIDAD DURANTE LOS AÑOS 2018, 2019 Y 2020 EN ORDEN CRONOLÓGICO Y POR SECTORES, (COMPONENTE DE INVERSIÓN Y DE FUNCIONAMIENTO) LA INFORMACIÓN DEBERÁ SER ENTREGADA EN FORMATO DE EXCEL Y CON LOS SIGUIENTES CRITERIOS:"/>
    <s v="AGDL"/>
    <x v="1"/>
    <s v="DP Concejo - 10 días"/>
    <n v="10"/>
    <d v="2020-04-30T00:00:00"/>
    <n v="-1061"/>
    <s v="Vencido"/>
    <d v="2023-03-17T00:00:00"/>
    <s v="SI"/>
    <d v="2020-04-29T00:00:00"/>
    <n v="20205220053791"/>
    <s v="NO"/>
    <x v="1"/>
  </r>
  <r>
    <n v="8"/>
    <x v="7"/>
    <s v="2021-04-09 15:46:32"/>
    <x v="2"/>
    <s v="AUDITORIA DE REGULARIDAD 122 PAD 2021 FDLCH-SOLICITUD DE INFORMACIÓN CONTRATOS DE OBRA MALLA VIAL ¿¿¿ FACTOR DE CALIDAD"/>
    <s v="AGDL"/>
    <x v="1"/>
    <s v="DP Ente de Control - 5 días"/>
    <n v="5"/>
    <d v="2021-04-16T00:00:00"/>
    <n v="-710"/>
    <s v="Vencido"/>
    <d v="2023-02-02T00:00:00"/>
    <s v="SI"/>
    <d v="2021-04-14T00:00:00"/>
    <n v="20215220212041"/>
    <s v="NO "/>
    <x v="1"/>
  </r>
  <r>
    <n v="9"/>
    <x v="8"/>
    <s v="2021-08-17 08:37:07"/>
    <x v="4"/>
    <s v="PRESUNTA VIOLACIÓN DEL USO DEL SUELO CALLE 55 N 13-64/13--66/13-75"/>
    <s v="AGPJ"/>
    <x v="2"/>
    <s v="DP JAL - 5 días"/>
    <n v="5"/>
    <d v="2021-08-24T00:00:00"/>
    <n v="-580"/>
    <s v="Vencido"/>
    <d v="2023-03-09T00:00:00"/>
    <s v="NO"/>
    <d v="2023-03-02T00:00:00"/>
    <s v="COMENTARIO: SE REALIZO OPERATIVO DE VERIFICACION EL 13 DE AGOSTO DE 2021 Y SE VERIFICÓ EL USO DEL SUELO, ASI MISMO SE ASISTIÓ A UNA SESION EN LA JAL DONDE SE EXPUSO LO ENCONTRADO EN LOS ESTABLECIMIENTOS. SE HACE PRESENTACION Y ESAS ES LA QUE SE ENTREGA."/>
    <m/>
    <x v="2"/>
  </r>
  <r>
    <n v="10"/>
    <x v="9"/>
    <s v="2022-07-14 10:48:21"/>
    <x v="5"/>
    <s v="SOLICITUD DE INFORMACIÓN SDQS 1707782022 RADICADO VEEDURÍA DISTRITAL 20222200032322 EXP. 2022500305100261E"/>
    <s v="AGPJ"/>
    <x v="3"/>
    <s v="Solicitud de información"/>
    <n v="10"/>
    <d v="2022-07-28T00:00:00"/>
    <n v="-242"/>
    <s v="Vencido"/>
    <d v="2023-03-17T00:00:00"/>
    <s v="NO"/>
    <m/>
    <m/>
    <m/>
    <x v="3"/>
  </r>
  <r>
    <n v="11"/>
    <x v="10"/>
    <s v="2022-10-03 12:42:15"/>
    <x v="1"/>
    <s v="SOLICITUD DE INFORMACIÓN"/>
    <s v="AGDL"/>
    <x v="4"/>
    <s v="DP Concejo - 10 días"/>
    <n v="10"/>
    <d v="2022-10-18T00:00:00"/>
    <n v="-160"/>
    <s v="Vencido"/>
    <d v="2023-03-17T00:00:00"/>
    <s v="SI"/>
    <s v="24/11/2022_x000a_26/01/2023"/>
    <s v="20225220801401_x000a_20235220027041"/>
    <s v="NO"/>
    <x v="1"/>
  </r>
  <r>
    <n v="12"/>
    <x v="11"/>
    <s v="2022-10-18 09:28:52"/>
    <x v="5"/>
    <s v="SOLICITUD DE INFORMACIÓN SDQS 2155242021 RADICADO VEEDURÍA DISTRITAL 20212200063402 EXP. 2021500305100524E"/>
    <s v="AGPJ"/>
    <x v="2"/>
    <s v="Solicitud de información"/>
    <n v="10"/>
    <d v="2022-11-01T00:00:00"/>
    <n v="-146"/>
    <s v="Vencido"/>
    <d v="2023-03-17T00:00:00"/>
    <s v="NO"/>
    <m/>
    <s v="TIENE TRAMITE CERRADO EN ORFEO CON LA SIGUIENTE ANOTACION &quot;TRAMITADO CON LA RESPUESTA CORRESPONDIENTE PENDIENTE ACUSE&quot; SIN EMBARGO NO HAY RADICADO DE RESPUESTA,"/>
    <m/>
    <x v="3"/>
  </r>
  <r>
    <n v="13"/>
    <x v="12"/>
    <s v="2022-10-18 12:02:23"/>
    <x v="6"/>
    <s v="TRASLADO DE PETICION E-2022-357556"/>
    <s v="AGDL"/>
    <x v="4"/>
    <s v="DP Interés General"/>
    <n v="15"/>
    <d v="2022-11-09T00:00:00"/>
    <n v="-138"/>
    <s v="Vencido"/>
    <d v="2023-03-17T00:00:00"/>
    <s v="NO"/>
    <m/>
    <m/>
    <m/>
    <x v="3"/>
  </r>
  <r>
    <n v="14"/>
    <x v="13"/>
    <s v="2022-11-21 07:31:49"/>
    <x v="7"/>
    <s v="ACCIONES EMERGENCIA INVERNAL UPZ 89 ¿¿¿ CONTROL SOCIAL NOVIEMBRE DE 2022"/>
    <s v="AGDL"/>
    <x v="4"/>
    <s v="DP Ente de Control - 10 días"/>
    <n v="10"/>
    <d v="2022-12-05T00:00:00"/>
    <n v="-112"/>
    <s v="Vencido"/>
    <d v="2023-03-17T00:00:00"/>
    <s v="NO"/>
    <m/>
    <m/>
    <m/>
    <x v="3"/>
  </r>
  <r>
    <n v="15"/>
    <x v="14"/>
    <s v="2022-11-28 14:42:20"/>
    <x v="2"/>
    <s v="PRESUNTA PERTURBACION A PROPIEDAD AJENA"/>
    <s v="AGPJ"/>
    <x v="5"/>
    <s v="Solicitud de información"/>
    <n v="10"/>
    <d v="2022-12-13T00:00:00"/>
    <n v="-104"/>
    <s v="Vencido"/>
    <d v="2023-03-17T00:00:00"/>
    <s v="NO"/>
    <m/>
    <m/>
    <m/>
    <x v="3"/>
  </r>
  <r>
    <n v="16"/>
    <x v="15"/>
    <s v="2022-11-29 11:38:36"/>
    <x v="6"/>
    <s v="REMISIÓN POR COMPETENCIA E-2022-482213 (6) FOLIOS"/>
    <s v="AGDL"/>
    <x v="4"/>
    <s v="DP Ente de Control - 10 días"/>
    <n v="10"/>
    <d v="2022-12-14T00:00:00"/>
    <n v="-103"/>
    <s v="Vencido"/>
    <d v="2023-03-17T00:00:00"/>
    <s v="NO"/>
    <m/>
    <m/>
    <m/>
    <x v="3"/>
  </r>
  <r>
    <n v="17"/>
    <x v="16"/>
    <s v="2022-12-05 15:08:12"/>
    <x v="4"/>
    <s v="SOLICITUD DE OPETRIVOS DE TRANSITO Y CONVIVENCIA EN LA CALLE 85"/>
    <s v="AGPJ"/>
    <x v="6"/>
    <s v="DP JAL - 5 días"/>
    <n v="5"/>
    <d v="2022-12-13T00:00:00"/>
    <n v="-104"/>
    <s v="Vencido"/>
    <d v="2023-03-17T00:00:00"/>
    <s v="NO"/>
    <m/>
    <s v="TIENE TRAMITE CERRADO EN ORFEO PERO NO TIENE RADICADO DE RESPUESTA"/>
    <m/>
    <x v="3"/>
  </r>
  <r>
    <n v="18"/>
    <x v="17"/>
    <s v="2022-12-21 09:49:17"/>
    <x v="6"/>
    <s v="REMISION TRASLADO PETICIÓN E-2022-640508"/>
    <s v="AGPJ"/>
    <x v="7"/>
    <s v="DP Ente de Control - 10 días"/>
    <n v="10"/>
    <d v="2023-01-04T00:00:00"/>
    <n v="-82"/>
    <s v="Vencido"/>
    <d v="2023-03-09T00:00:00"/>
    <s v="SI"/>
    <d v="2023-03-02T00:00:00"/>
    <n v="20235230077221"/>
    <s v="SI"/>
    <x v="2"/>
  </r>
  <r>
    <n v="19"/>
    <x v="18"/>
    <s v="2022-12-22 14:08:35"/>
    <x v="1"/>
    <s v="CUMPLIMIENTO DE COMPROMISOS, REUNIÓN DEL 29 DE SEPTIEMBRE DE 2022, PARQUE EL NOGAL."/>
    <s v="AGDL"/>
    <x v="4"/>
    <s v="DP Concejo - 10 días"/>
    <n v="10"/>
    <d v="2023-01-05T00:00:00"/>
    <n v="-81"/>
    <s v="Vencido"/>
    <d v="2023-03-01T00:00:00"/>
    <s v="SI"/>
    <d v="2023-02-03T00:00:00"/>
    <n v="20235220038391"/>
    <s v="SI"/>
    <x v="2"/>
  </r>
  <r>
    <n v="20"/>
    <x v="19"/>
    <s v="2022-12-27 12:11:02"/>
    <x v="2"/>
    <s v="SOLICITUD DE INFORME Y DOCUMENTOS PROCESO DE RESPONSABILIDAD FISCAL N"/>
    <s v="AGDL"/>
    <x v="1"/>
    <s v="Solicitud de información"/>
    <n v="10"/>
    <d v="2023-01-11T00:00:00"/>
    <n v="-75"/>
    <s v="Vencido"/>
    <d v="2023-03-10T00:00:00"/>
    <s v="SI"/>
    <d v="2023-01-19T00:00:00"/>
    <n v="20235220018621"/>
    <s v="SI"/>
    <x v="2"/>
  </r>
  <r>
    <n v="21"/>
    <x v="20"/>
    <s v="2022-12-28 10:11:32"/>
    <x v="5"/>
    <s v="SOLICITUD DE INFORMACIÓN SDQS 2729632020 RADICADO VEEDURÍA DISTRITAL 20202200091022 EXPEDIENTE 2020500305100942E"/>
    <s v="AGPJ"/>
    <x v="8"/>
    <s v="Solicitud de información"/>
    <n v="10"/>
    <d v="2023-01-12T00:00:00"/>
    <n v="-74"/>
    <s v="Vencido"/>
    <d v="2023-03-01T00:00:00"/>
    <s v="SI"/>
    <d v="2022-12-28T00:00:00"/>
    <n v="20235230049741"/>
    <s v="SI"/>
    <x v="2"/>
  </r>
  <r>
    <n v="22"/>
    <x v="21"/>
    <s v="2023-01-04 09:22:44"/>
    <x v="8"/>
    <s v="SOLICITUD DE RESPUESTA A RADICADO 321046-2023. INTERVENCION ESPACIO PUBLICO CLL66 ENTRE CARRERA 6A Y 7A"/>
    <s v="AGPJ"/>
    <x v="9"/>
    <s v="DP Interés Particular"/>
    <n v="15"/>
    <d v="2023-01-26T00:00:00"/>
    <n v="-60"/>
    <s v="Vencido"/>
    <d v="2023-03-01T00:00:00"/>
    <s v="SI"/>
    <d v="2023-02-03T00:00:00"/>
    <s v="20235230039211          20235230070851          20235230039151          20235230039231          20235230039291         "/>
    <s v="SI"/>
    <x v="2"/>
  </r>
  <r>
    <n v="23"/>
    <x v="22"/>
    <s v="2023-01-04 13:31:31"/>
    <x v="2"/>
    <s v="SOLICITUD PARA DAR RESPUESTA A ¿¿¿DERECHO DE PETICIÓN ATENCIÓN A NIÑEZ INDÍGENA DE BOGOTÁ EN EL PARQUE NACIONAL¿¿¿"/>
    <s v="AGDL"/>
    <x v="10"/>
    <s v="DP Ente de Control - 3 días"/>
    <n v="3"/>
    <d v="2023-01-10T00:00:00"/>
    <n v="-76"/>
    <s v="Vencido"/>
    <d v="2023-01-31T00:00:00"/>
    <s v="SI"/>
    <d v="2023-01-12T00:00:00"/>
    <n v="20235220011551"/>
    <s v="SI"/>
    <x v="2"/>
  </r>
  <r>
    <n v="24"/>
    <x v="23"/>
    <s v="2023-01-10 10:17:00"/>
    <x v="5"/>
    <s v="SOLICITUD DE INFORMACIÓN PETICIÓN SDQS 1639382020 RADICADO VEEDURÍA DISTRITAL 20202200058572 EXPEDIENTE 2020500305100524E"/>
    <s v="AGPJ"/>
    <x v="11"/>
    <s v="Solicitud de información"/>
    <n v="10"/>
    <d v="2023-01-24T00:00:00"/>
    <n v="-62"/>
    <s v="Vencido"/>
    <d v="2023-03-10T00:00:00"/>
    <s v="SI"/>
    <d v="2023-01-10T00:00:00"/>
    <s v="_x0009_20235230032911 "/>
    <s v="SI"/>
    <x v="2"/>
  </r>
  <r>
    <n v="25"/>
    <x v="24"/>
    <s v="2023-01-13 08:17:47"/>
    <x v="9"/>
    <s v="DERECHO DE PETICIÓN - ACLARACIÓN UNOS HECHOS, VALIOSA INTERVENCIÓN, TRASLADO POR COMPETENCIA"/>
    <s v="AGDL"/>
    <x v="4"/>
    <s v="Solicitud de información"/>
    <n v="10"/>
    <d v="2023-01-27T00:00:00"/>
    <n v="-59"/>
    <s v="Vencido"/>
    <d v="2023-03-17T00:00:00"/>
    <s v="SI"/>
    <d v="2023-01-30T00:00:00"/>
    <n v="20235220031901"/>
    <s v="SI"/>
    <x v="2"/>
  </r>
  <r>
    <n v="26"/>
    <x v="25"/>
    <s v="2023-01-17 10:41:15"/>
    <x v="5"/>
    <s v="SOLICITUD DE INFORMACIÓN SDQS 1948792021 RADICADO VEEDURÍA DISTRITAL 20212200056852 EXPEDIENTE 2021500305100453E-PETICIÓN CIUDADANA EN LA QUE OSCAR JAVIER MARTINEZ CORREA, SOLICITABA VIGILANCIA Y ACOMPAÑAMIENTO AL TRÁMITE DE LA QUERELLA POLICIVA 2021523490103391E"/>
    <s v="INSPECCIONES"/>
    <x v="12"/>
    <s v="Solicitud de información"/>
    <n v="10"/>
    <d v="2023-01-31T00:00:00"/>
    <n v="-55"/>
    <s v="Vencido"/>
    <d v="2023-03-17T00:00:00"/>
    <s v="SI"/>
    <d v="2023-02-13T00:00:00"/>
    <n v="20235240047811"/>
    <s v="SI"/>
    <x v="2"/>
  </r>
  <r>
    <n v="27"/>
    <x v="26"/>
    <s v="2023-01-18 09:10:20"/>
    <x v="8"/>
    <s v="SOLICITUD DE RESPUESTA A RADICADO 321046-2023."/>
    <s v="AGPJ"/>
    <x v="9"/>
    <s v="Solicitud de información"/>
    <n v="10"/>
    <d v="2023-02-01T00:00:00"/>
    <n v="-54"/>
    <s v="Vencido"/>
    <d v="2023-03-01T00:00:00"/>
    <s v="SI"/>
    <d v="2023-02-03T00:00:00"/>
    <n v="20235230039291"/>
    <s v="SI"/>
    <x v="2"/>
  </r>
  <r>
    <n v="28"/>
    <x v="27"/>
    <s v="2023-01-18 14:43:36"/>
    <x v="1"/>
    <s v="REMISIÓN: PROPOSICIÓN NO. 008 DE 2023 URGENTE"/>
    <s v="AGDL"/>
    <x v="4"/>
    <s v="Solicitud de información"/>
    <n v="10"/>
    <d v="2023-02-01T00:00:00"/>
    <n v="-54"/>
    <s v="Vencido"/>
    <d v="2023-03-01T00:00:00"/>
    <s v="SI"/>
    <d v="2023-01-24T00:00:00"/>
    <n v="20235230001993"/>
    <s v="SI"/>
    <x v="2"/>
  </r>
  <r>
    <n v="29"/>
    <x v="28"/>
    <s v="2023-01-19 08:15:17"/>
    <x v="8"/>
    <s v="REMOCIÓN EN MASA"/>
    <s v="AGDL"/>
    <x v="13"/>
    <s v="DP Interés Particular"/>
    <n v="15"/>
    <d v="2023-02-09T00:00:00"/>
    <n v="-46"/>
    <s v="Vencido"/>
    <d v="2023-03-09T00:00:00"/>
    <s v="NO"/>
    <m/>
    <s v="TIENE TRAMITE CERRADO CON LA SIGUIENTE ANOTACIÓN &quot;BUENAS TARDES, SE ESTA HACIENDO SEGUIMIENTO A LA SITUACIÓN CON MESAS DE TRABAJO Y SEGUIMIENTO DE CLGRCC. GRACIAS&quot;"/>
    <m/>
    <x v="2"/>
  </r>
  <r>
    <n v="30"/>
    <x v="29"/>
    <s v="2023-01-19 15:00:53"/>
    <x v="2"/>
    <s v="SOLICITUD INFORMACIÓN SOBRE PLANES, PROGRAMAS Y PROYECTOS DE INVERSIÓN VIGENCIA 2021-2024"/>
    <s v="AGDL"/>
    <x v="14"/>
    <s v="Solicitud de información"/>
    <n v="10"/>
    <d v="2023-02-02T00:00:00"/>
    <n v="-53"/>
    <s v="Vencido"/>
    <d v="2023-03-17T00:00:00"/>
    <s v="SI"/>
    <d v="2023-01-19T00:00:00"/>
    <n v="20235230023881"/>
    <s v="SI"/>
    <x v="2"/>
  </r>
  <r>
    <n v="31"/>
    <x v="30"/>
    <s v="2023-01-19 16:17:32"/>
    <x v="8"/>
    <s v="INFORMACION DE CONTRATOS AÑOS 2021 Y 2022"/>
    <s v="AGDL"/>
    <x v="1"/>
    <s v="Solicitud de información"/>
    <n v="10"/>
    <d v="2023-02-02T00:00:00"/>
    <n v="-53"/>
    <s v="Vencido"/>
    <d v="2023-03-27T00:00:00"/>
    <s v="SI"/>
    <d v="2023-01-24T00:00:00"/>
    <n v="20235220024101"/>
    <s v="SI"/>
    <x v="0"/>
  </r>
  <r>
    <n v="32"/>
    <x v="31"/>
    <s v="2023-01-20 08:41:43"/>
    <x v="8"/>
    <s v="SOLICITUD DE INFORMACION"/>
    <s v="AGDL"/>
    <x v="15"/>
    <s v="Solicitud de información"/>
    <n v="10"/>
    <d v="2023-02-03T00:00:00"/>
    <n v="-52"/>
    <s v="Vencido"/>
    <d v="2023-03-01T00:00:00"/>
    <s v="SI"/>
    <d v="2023-01-24T00:00:00"/>
    <n v="20235230025671"/>
    <s v="SI"/>
    <x v="2"/>
  </r>
  <r>
    <n v="33"/>
    <x v="32"/>
    <s v="2023-01-20 17:01:52"/>
    <x v="8"/>
    <s v="REQUERIMIENTO URGENTE CANAL CATALUÑA"/>
    <s v="AGDL"/>
    <x v="13"/>
    <s v="DP Interés General"/>
    <n v="15"/>
    <d v="2023-02-10T00:00:00"/>
    <n v="-45"/>
    <s v="Vencido"/>
    <d v="2023-03-09T00:00:00"/>
    <s v="NO"/>
    <m/>
    <s v="TIENE TRAMITE CERRADO CON LA SIGUIENTE ANOTACIÓN &quot;BUENAS TARDES, SE HACE SEGUIMIENTO A TRAVES DE LAS MESAS DE TRABAJO CON LA COMUNIDAD Y ENTES EN EL LUGAR :) . GRACIAS&quot;"/>
    <m/>
    <x v="2"/>
  </r>
  <r>
    <n v="34"/>
    <x v="33"/>
    <s v="2023-01-23 09:22:25"/>
    <x v="2"/>
    <s v="ALCANCE A SOLICITUD INFORMACIÓN AUDITORIA REGULARIDAD PAD 2023 - RADICACIÓN 20235220018931- #: 2-2023-00855 FECHA: 2023-01-16"/>
    <s v="AGDL"/>
    <x v="1"/>
    <s v="DP Ente de Control - 1 día"/>
    <n v="1"/>
    <d v="2023-01-24T00:00:00"/>
    <n v="-62"/>
    <s v="Vencido"/>
    <d v="2023-03-27T00:00:00"/>
    <s v="SI"/>
    <d v="2023-01-19T00:00:00"/>
    <s v="Se asocia respuesta al rad 20235220018931"/>
    <s v="SI"/>
    <x v="0"/>
  </r>
  <r>
    <n v="35"/>
    <x v="34"/>
    <s v="2023-01-23 13:06:15"/>
    <x v="2"/>
    <s v="ALCANCE A SOLICITUD INFORMACIÓN AUDITORIA REGULARIDAD PAD 2023 - RADICACIÓN 20235220018931- #: 2-2023-00855 FECHA: 2023-01-16 Y : 2-2023- 01276 -20235210007182 23-01-23"/>
    <s v="AGDL"/>
    <x v="1"/>
    <s v="Solicitud de información"/>
    <n v="10"/>
    <d v="2023-02-06T00:00:00"/>
    <n v="-49"/>
    <s v="Vencido"/>
    <d v="2023-03-27T00:00:00"/>
    <s v="SI"/>
    <d v="2023-01-23T00:00:00"/>
    <n v="20235220024171"/>
    <s v="NO"/>
    <x v="1"/>
  </r>
  <r>
    <n v="36"/>
    <x v="35"/>
    <s v="2023-01-23 18:08:00"/>
    <x v="1"/>
    <s v="SOLICITUD DE INFORMACIÓN"/>
    <s v="AGPJ"/>
    <x v="16"/>
    <s v="DP Concejo - 5 días"/>
    <n v="5"/>
    <d v="2023-01-30T00:00:00"/>
    <n v="-56"/>
    <s v="Vencido"/>
    <d v="2023-03-17T00:00:00"/>
    <s v="SI"/>
    <d v="2023-02-06T00:00:00"/>
    <n v="20235220040681"/>
    <s v="SI"/>
    <x v="0"/>
  </r>
  <r>
    <n v="37"/>
    <x v="36"/>
    <s v="2023-01-23 18:18:07"/>
    <x v="1"/>
    <s v="DERECHO DE PETICIÓN FORMULADO CON FUNDAMENTO EN EL ARTÍCULO 23 DE LA C.P.C"/>
    <s v="AGPJ"/>
    <x v="16"/>
    <s v="DP Ente de Control - 5 días"/>
    <n v="5"/>
    <d v="2023-01-30T00:00:00"/>
    <n v="-56"/>
    <s v="Vencido"/>
    <d v="2023-03-27T00:00:00"/>
    <s v="SI"/>
    <d v="2023-02-07T00:00:00"/>
    <n v="20235220041671"/>
    <s v="SI"/>
    <x v="0"/>
  </r>
  <r>
    <n v="38"/>
    <x v="37"/>
    <s v="2023-01-24 09:51:39"/>
    <x v="4"/>
    <s v="SOLICITUD SOBRE EL ARREGLO MAL HECHO DE LA CALLE 68 CON CARRERA 1."/>
    <s v="AGDL"/>
    <x v="17"/>
    <s v="DP JAL - 5 días"/>
    <n v="5"/>
    <d v="2023-01-31T00:00:00"/>
    <n v="-55"/>
    <s v="Vencido"/>
    <d v="2023-03-17T00:00:00"/>
    <s v="SI"/>
    <d v="2023-01-30T00:00:00"/>
    <n v="20235220037771"/>
    <s v="SI"/>
    <x v="2"/>
  </r>
  <r>
    <n v="39"/>
    <x v="38"/>
    <s v="2023-01-24 11:49:10"/>
    <x v="8"/>
    <s v="REQUERIMIENTO CIUDADANO SINPROC NO. 3418072 (POR FAVOR CITE ESTE NÚMERO PARA RESPONDER Y CONSULTAR"/>
    <s v="AGPJ"/>
    <x v="9"/>
    <s v="DP Concejo - 5 días"/>
    <n v="5"/>
    <d v="2023-01-31T00:00:00"/>
    <n v="-55"/>
    <s v="Vencido"/>
    <d v="2023-03-17T00:00:00"/>
    <s v="SI"/>
    <d v="2023-01-30T00:00:00"/>
    <n v="20235230031191"/>
    <s v="SI"/>
    <x v="2"/>
  </r>
  <r>
    <n v="40"/>
    <x v="39"/>
    <s v="2023-01-24 12:12:54"/>
    <x v="8"/>
    <s v="CONTRATOS PRESUPUESTOS PARTICIPATIVOS"/>
    <s v="AGDL"/>
    <x v="18"/>
    <s v="Solicitud de información"/>
    <n v="10"/>
    <d v="2023-02-07T00:00:00"/>
    <n v="-48"/>
    <s v="Vencido"/>
    <d v="2023-03-17T00:00:00"/>
    <s v="SI"/>
    <d v="2023-01-24T00:00:00"/>
    <n v="20235220027771"/>
    <s v="SI"/>
    <x v="2"/>
  </r>
  <r>
    <n v="41"/>
    <x v="40"/>
    <s v="2023-01-25 12:24:18"/>
    <x v="10"/>
    <s v="DELEGADA PARA LA POTESTAD DICIPLINARIA I AUTO 001 DEL 10 DE ENERO DE 2023"/>
    <s v="AGDL"/>
    <x v="19"/>
    <s v="Solicitud de información"/>
    <n v="10"/>
    <d v="2023-02-08T00:00:00"/>
    <n v="-47"/>
    <s v="Vencido"/>
    <d v="2023-02-01T00:00:00"/>
    <s v="SI"/>
    <d v="2023-02-02T00:00:00"/>
    <n v="20235220037781"/>
    <s v="SI"/>
    <x v="2"/>
  </r>
  <r>
    <n v="42"/>
    <x v="41"/>
    <s v="2023-01-25 16:15:39"/>
    <x v="8"/>
    <s v="REQUERIMIENTO CIUDADANO SINPROC NO. 325901 DE 2023 SOLICITUD DE INFORMACIÓN SOBRE LA EJECUCIÓN DEL CONTRATO DEL FONDO DE DESARROLLO LOCAL DE CHAPINERO ¿¿¿ FDLCH NO. 167 DE 2019, OBRAS EN LA CARRERA 1 BIS DESDE LA CALLE 71 HASTA LA DIAGONAL 72- CIV 2001250. (POR FAVOR CITE ESTE NÚMERO PARA RESPONDER Y CONSULTAR"/>
    <s v="AGDL"/>
    <x v="17"/>
    <s v="DP Ente de Control - 5 días"/>
    <n v="5"/>
    <d v="2023-02-01T00:00:00"/>
    <n v="-54"/>
    <s v="Vencido"/>
    <d v="2023-02-01T00:00:00"/>
    <s v="SI"/>
    <d v="2023-02-24T00:00:00"/>
    <n v="20235220069691"/>
    <s v="SI"/>
    <x v="2"/>
  </r>
  <r>
    <n v="43"/>
    <x v="42"/>
    <s v="2023-01-27 15:41:54"/>
    <x v="5"/>
    <s v="SOLICITUD DE INFORMACIÓN PETICIÓN SDQS 1392662022 RADICADO VEEDURÍA DISTRITAL 20222200026382 EXPEDIENTE 2022500305100208E"/>
    <s v="AGPJ"/>
    <x v="2"/>
    <s v="Solicitud de información"/>
    <n v="10"/>
    <d v="2023-02-10T00:00:00"/>
    <n v="-45"/>
    <s v="Vencido"/>
    <d v="2023-02-01T00:00:00"/>
    <s v="SI"/>
    <d v="2023-02-10T00:00:00"/>
    <n v="20235230046471"/>
    <s v="SI"/>
    <x v="2"/>
  </r>
  <r>
    <n v="44"/>
    <x v="43"/>
    <s v="2023-01-27 16:10:35"/>
    <x v="1"/>
    <s v="CONTRATACIÓN DE LAS ALCALDÍAS LOCALES"/>
    <s v="AGDL"/>
    <x v="4"/>
    <s v="DP Concejo - 10 días"/>
    <n v="10"/>
    <d v="2023-02-10T00:00:00"/>
    <n v="-45"/>
    <s v="Vencido"/>
    <d v="2023-03-09T00:00:00"/>
    <s v="SI"/>
    <d v="2023-01-30T00:00:00"/>
    <n v="20235220000583"/>
    <s v="SE DI RESPUESTA CON RADICADO ASOCIADO EN MEMO"/>
    <x v="2"/>
  </r>
  <r>
    <n v="45"/>
    <x v="44"/>
    <s v="2023-01-30 13:22:53"/>
    <x v="2"/>
    <s v="SOLICITUD INFORMACIÓN ESPACIOS DE PARTICIPACIÓN LOCAL"/>
    <s v="AGDL"/>
    <x v="20"/>
    <s v="Solicitud de información"/>
    <n v="10"/>
    <d v="2023-02-13T00:00:00"/>
    <n v="-42"/>
    <s v="Vencido"/>
    <d v="2023-02-01T00:00:00"/>
    <s v="SI"/>
    <d v="2023-02-06T00:00:00"/>
    <n v="20235220039841"/>
    <s v="SI"/>
    <x v="2"/>
  </r>
  <r>
    <n v="46"/>
    <x v="45"/>
    <d v="2023-01-30T15:45:41"/>
    <x v="6"/>
    <s v="REMISION POR COMPETENCIA E-2021-433484"/>
    <s v="AGDL"/>
    <x v="20"/>
    <s v="DP Interés General"/>
    <n v="15"/>
    <d v="2023-02-20T00:00:00"/>
    <n v="-35"/>
    <s v="Vencido"/>
    <d v="2023-03-17T00:00:00"/>
    <s v="SI"/>
    <d v="2023-01-31T00:00:00"/>
    <n v="20235230033011"/>
    <s v="SI"/>
    <x v="2"/>
  </r>
  <r>
    <n v="47"/>
    <x v="46"/>
    <d v="2023-01-31T11:29:58"/>
    <x v="4"/>
    <s v="INVITACI¿¿N SESI¿¿N 8 DE FEBRERO DE 2023"/>
    <s v="AGDL"/>
    <x v="17"/>
    <s v="DP Ente de Control - 5 días"/>
    <n v="5"/>
    <d v="2023-02-07T00:00:00"/>
    <n v="-48"/>
    <s v="Vencido"/>
    <d v="2023-02-01T00:00:00"/>
    <s v="SI"/>
    <d v="2023-02-07T00:00:00"/>
    <n v="20235220040971"/>
    <s v="SI"/>
    <x v="2"/>
  </r>
  <r>
    <n v="48"/>
    <x v="47"/>
    <d v="2023-01-31T16:20:01"/>
    <x v="6"/>
    <s v="RADICADO N°E -2022-590557"/>
    <s v="AGPJ"/>
    <x v="21"/>
    <s v="DP Interés General"/>
    <n v="15"/>
    <d v="2023-02-21T00:00:00"/>
    <n v="-34"/>
    <s v="Vencido"/>
    <d v="2023-02-01T00:00:00"/>
    <s v="SI"/>
    <d v="2023-02-06T00:00:00"/>
    <n v="20235230039771"/>
    <s v="SI"/>
    <x v="2"/>
  </r>
  <r>
    <n v="49"/>
    <x v="48"/>
    <d v="2023-02-01T09:07:07"/>
    <x v="2"/>
    <s v="SOLICITUD INFORMACIÓN Y VISITA DE SEGUIMIENTO A CONTRATOS 200 Y 259 DE 2022 PROGRAMA LOCALIDES AL TABLERO/VAMOS A LA OBRA (RESOLUCIÓN 036 DE DICIEMBRE 23 DE 2022)"/>
    <s v="AGDL"/>
    <x v="20"/>
    <s v="Solicitud de información"/>
    <n v="10"/>
    <d v="2023-02-15T00:00:00"/>
    <n v="-40"/>
    <s v="Vencido"/>
    <d v="2023-03-01T00:00:00"/>
    <s v="SI"/>
    <d v="2023-02-10T00:00:00"/>
    <n v="20235220047321"/>
    <s v="SI"/>
    <x v="2"/>
  </r>
  <r>
    <n v="50"/>
    <x v="49"/>
    <d v="2023-02-02T16:01:47"/>
    <x v="2"/>
    <s v="SOLICITUD DE CONTRATOS"/>
    <s v="AGDL"/>
    <x v="1"/>
    <s v="Solicitud de información"/>
    <n v="10"/>
    <d v="2023-02-16T00:00:00"/>
    <n v="-39"/>
    <s v="Vencido"/>
    <d v="2023-03-27T00:00:00"/>
    <s v="SI"/>
    <d v="2023-02-07T00:00:00"/>
    <n v="20235220041071"/>
    <s v="SI"/>
    <x v="0"/>
  </r>
  <r>
    <n v="51"/>
    <x v="50"/>
    <d v="2023-02-02T16:03:42"/>
    <x v="2"/>
    <s v="SOLICITUD DE INFORMACIÓN PRESUPUESTO"/>
    <s v="AGDL"/>
    <x v="22"/>
    <s v="Solicitud de información"/>
    <n v="10"/>
    <d v="2023-02-16T00:00:00"/>
    <n v="-39"/>
    <s v="Vencido"/>
    <d v="2023-03-01T00:00:00"/>
    <s v="SI"/>
    <d v="2023-02-03T00:00:00"/>
    <n v="20235220039351"/>
    <s v="SI"/>
    <x v="2"/>
  </r>
  <r>
    <n v="52"/>
    <x v="51"/>
    <d v="2023-02-02T16:18:02"/>
    <x v="2"/>
    <s v="SOLICITUD INFORMACIÓN AUDITORIA REGULARIDAD PAD 2023"/>
    <s v="AGDL"/>
    <x v="23"/>
    <s v="Solicitud de información"/>
    <n v="10"/>
    <d v="2023-02-16T00:00:00"/>
    <n v="-39"/>
    <s v="Vencido"/>
    <d v="2023-03-01T00:00:00"/>
    <s v="SI"/>
    <d v="2023-02-06T00:00:00"/>
    <n v="20235220040511"/>
    <s v="SI"/>
    <x v="2"/>
  </r>
  <r>
    <n v="53"/>
    <x v="52"/>
    <d v="2023-02-06T09:43:03"/>
    <x v="1"/>
    <s v="DERECHO DE PETICIÓN.ADJUNTAR LAS DECLARACIONES DE BIENES Y RENTAS, REGISTRO DE CONFLICTOS DE INTERESES Y LA DECLARACIÓN DEL IMPUESTO SOBRE LA RENTA Y COMPLEMENTARIOS DE LOS AÑOS 2019, 2020, 2021 Y 2022 PRESENTADAS"/>
    <s v="AGDL"/>
    <x v="4"/>
    <s v="Solicitud de información"/>
    <n v="10"/>
    <d v="2023-02-20T00:00:00"/>
    <n v="-35"/>
    <s v="Vencido"/>
    <d v="2023-03-01T00:00:00"/>
    <s v="SI"/>
    <d v="2023-02-24T00:00:00"/>
    <n v="20235220068571"/>
    <s v="SI"/>
    <x v="2"/>
  </r>
  <r>
    <n v="54"/>
    <x v="53"/>
    <s v="2021-09-16 12:43:28"/>
    <x v="8"/>
    <s v="TRASLADO QUEJA CIUDADANA SOLOCITUD DE INTERVENCION POR RUIDO Y CONTAMINACION AUDITIVA UBICADO EN LA CARRERA 15 #79-37"/>
    <s v="AGPJ"/>
    <x v="2"/>
    <s v="DP Ente de Control - 10 días"/>
    <n v="10"/>
    <d v="2021-09-30T00:00:00"/>
    <n v="-543"/>
    <s v="Vencido"/>
    <d v="2023-03-09T00:00:00"/>
    <s v="SI"/>
    <d v="2022-05-23T00:00:00"/>
    <n v="20225230389331"/>
    <s v="SI"/>
    <x v="2"/>
  </r>
  <r>
    <n v="55"/>
    <x v="54"/>
    <s v="2021-12-07 08:43:04"/>
    <x v="8"/>
    <s v="SINPROC 207336 ASUNTO: REITERACIÓN TRASLADO QUEJA CIUDADANA (VISITA DE VERIFICACIÓN) A EFECTOS DE CORROBORAR LOS HECHOS NARRADOS POR EL PETICIONARIO RESPECTO DE LOS ALTOS NIVELES DE RUIDO Y CONTAMINACIÓN AUDITIVA QUE SE PRESENTAN EN EL ESTABLECIMIENTO DE COMERCIO UBICADO EN LA CARRERA 15 NO. 79 ¿¿¿ 37."/>
    <s v="AGPJ"/>
    <x v="2"/>
    <s v="DP Ente de Control - 10 días"/>
    <n v="10"/>
    <d v="2021-12-21T00:00:00"/>
    <n v="-461"/>
    <s v="Vencido"/>
    <d v="2023-03-17T00:00:00"/>
    <s v="SI"/>
    <d v="2021-12-07T00:00:00"/>
    <n v="20225230389331"/>
    <s v="SI"/>
    <x v="2"/>
  </r>
  <r>
    <n v="56"/>
    <x v="55"/>
    <s v="2021-12-17 06:58:48"/>
    <x v="8"/>
    <s v="REFERENCIA: SINPROC 213025 ASUNTO: TRASLADO QUEJA CIUDADANA"/>
    <s v="AGPJ"/>
    <x v="2"/>
    <s v="DP Interés Particular"/>
    <n v="15"/>
    <d v="2022-01-07T00:00:00"/>
    <n v="-444"/>
    <s v="Vencido"/>
    <d v="2023-03-17T00:00:00"/>
    <s v="SI"/>
    <d v="2022-11-17T00:00:00"/>
    <n v="20225230791431"/>
    <s v="SI"/>
    <x v="2"/>
  </r>
  <r>
    <n v="57"/>
    <x v="56"/>
    <s v="2021-12-21 09:14:40"/>
    <x v="8"/>
    <s v="SOLICITUD DE RESPUESTA A RADICADO 3090192-2021."/>
    <s v="AGPJ"/>
    <x v="2"/>
    <s v="DP Interés Particular"/>
    <n v="15"/>
    <d v="2022-01-11T00:00:00"/>
    <n v="-440"/>
    <s v="Vencido"/>
    <d v="2023-03-17T00:00:00"/>
    <s v="NO"/>
    <d v="2023-03-02T00:00:00"/>
    <s v="COMENTARIO: SE DA TRASLADO AL IPES PARA QUE RESPONDA DESDE SU COMPETENCIA, YA QUE LA ALCALDÍA LOCAL NO CUENTA CON LA FACULTAD DE DETERMINAR EL TEMA"/>
    <s v="NO"/>
    <x v="2"/>
  </r>
  <r>
    <n v="58"/>
    <x v="57"/>
    <s v="2021-12-21 10:21:29"/>
    <x v="10"/>
    <s v="REMITO COPIA DE LAS LICENCIAS DE CONSTRUCCIÓN QUE HAN SIDO NOTIFICADAS A ESTE DESPACHO EN EJERCICIO DE LA FUNCIÓN DE MINISTERIO PÚBLICO ANTE LAS CURADURÍAS URBANAS"/>
    <s v="AGPJ"/>
    <x v="2"/>
    <s v="Solicitud de información"/>
    <n v="10"/>
    <d v="2022-01-04T00:00:00"/>
    <n v="-447"/>
    <s v="Vencido"/>
    <d v="2023-03-17T00:00:00"/>
    <s v="NO"/>
    <d v="2023-03-02T00:00:00"/>
    <s v="COMENTARIO: SE INCLUYE CADA UNA DE LAS DIRECCIONES PARA REALIZAR LA VERIFICACION CORRESPONDIENTE Y EL SEGUMIENTO A QUE HAYA LUGAR, SE DA POR TERMIANDO EL TRAMITE Y SE PROCEDE A CERARSE."/>
    <s v="NO"/>
    <x v="2"/>
  </r>
  <r>
    <n v="59"/>
    <x v="58"/>
    <s v="2021-12-24 08:30:07"/>
    <x v="8"/>
    <s v="SOLICITUD DE COPIA DE LAS LICENCIAS DE CONSTRUCCIÓN QUE HAN SIDO NOTIFICADAS A ESTE DESPACHO EN EJERCICIO DE LA FUNCIÓN DE MINISTERIO PÚBLICO ANTE LAS CURADURÍAS URBANAS"/>
    <s v="AGPJ"/>
    <x v="2"/>
    <s v="Solicitud de copias"/>
    <n v="10"/>
    <d v="2022-01-07T00:00:00"/>
    <n v="-444"/>
    <s v="Vencido"/>
    <d v="2023-03-17T00:00:00"/>
    <s v="NO"/>
    <d v="2023-03-02T00:00:00"/>
    <s v="COMENTARIO: SE INCLUYERON LAS DIRECCIONES DE CADA UNA DE LAS CONSTRUCCIONES PARA REALIZAR LA VERIFICACIÓN Y SEGUIMIENTO CORRESPONDIENTE, SE DA POR TERMINADO EL TRÁMITE Y SE PROCEDE A CERRARSE, YA QUE NO REQUIERE RESPUESTA POR QUE ES UNA NOTIFICACION DE LAS LICENCIAS DESISTIDAS."/>
    <s v="NO"/>
    <x v="2"/>
  </r>
  <r>
    <n v="60"/>
    <x v="59"/>
    <s v="2021-12-30 13:13:44"/>
    <x v="10"/>
    <s v="DEPENDENCIA POTESTAD DISIPLINARIA III RADICACION N° ER77480-2020 AUTON° 838 DEL 13 DE DICIEMBRE DE 2021 DECISION AUTO APERTURA DE INVESTIGACION DISCIPLINARIA"/>
    <s v="AGDL"/>
    <x v="1"/>
    <s v="DP Ente de Control - 10 días"/>
    <n v="10"/>
    <d v="2022-01-13T00:00:00"/>
    <n v="-438"/>
    <s v="Vencido"/>
    <d v="2023-03-17T00:00:00"/>
    <s v="SI"/>
    <d v="2022-01-14T00:00:00"/>
    <n v="20225220046831"/>
    <s v="NO"/>
    <x v="1"/>
  </r>
  <r>
    <n v="61"/>
    <x v="60"/>
    <s v="2022-02-01 11:59:41"/>
    <x v="8"/>
    <s v="SINPROC 227753 DE 2022 CON RELACIÓN A LOS EDIFICIOS: ¿¿¿EDIFICIO AV. 100¿¿¿, ¿¿¿FUENCARRAS¿¿¿ Y ¿¿¿COMBEIMA¿¿¿ QUE PODRÍAN COLAPSAR, UBICADOS EN LA AVENIDA 100 CON CARRERA 9¿¿,"/>
    <s v="AGPJ"/>
    <x v="2"/>
    <s v="DP Interés Particular"/>
    <n v="15"/>
    <d v="2022-02-22T00:00:00"/>
    <n v="-398"/>
    <s v="Vencido"/>
    <d v="2023-03-01T00:00:00"/>
    <s v="SI"/>
    <d v="2023-02-28T00:00:00"/>
    <s v="Radicado Asociado: 20215230629151    _x000a_20195230090101 20215220468141 20215230629141 20215230629161 20235230074571"/>
    <s v="SI"/>
    <x v="2"/>
  </r>
  <r>
    <n v="62"/>
    <x v="61"/>
    <s v="2022-02-11 12:36:52"/>
    <x v="10"/>
    <s v="SINPROC NO. 225743 ¿¿¿ 2021 (CITAR AL CONTESTAR NÚMERO DE RADICADO Y SINPROC)."/>
    <s v="AGPJ"/>
    <x v="2"/>
    <s v="Solicitud de información"/>
    <n v="10"/>
    <d v="2022-02-25T00:00:00"/>
    <n v="-395"/>
    <s v="Vencido"/>
    <d v="2023-03-09T00:00:00"/>
    <s v="NO"/>
    <d v="2023-02-11T00:00:00"/>
    <s v="NO REQUIERE RESPUESTA ES COPIA DE LA QUEJA INTER??PUESTA LA SECRETARIA AMBIENTE POR TEMAS DE BIOSEGURIDAD, SE INCLUYE EN LA MATRIZ DE IVAC PARA REALIZAR EL SEGUIMIENTO A QUE HAYA LUGAR, SE DA POR TERMINADO EL TRAMITE Y SE PROCEDE ACERARSE."/>
    <s v="NO"/>
    <x v="2"/>
  </r>
  <r>
    <n v="63"/>
    <x v="62"/>
    <s v="2022-03-11 13:35:06"/>
    <x v="8"/>
    <s v="TRASLADO POR COMPETENCIA RADICADO 3196480."/>
    <s v="AGPJ"/>
    <x v="2"/>
    <s v="DP Interés Particular"/>
    <n v="15"/>
    <d v="2022-04-01T00:00:00"/>
    <n v="-360"/>
    <s v="Vencido"/>
    <d v="2023-03-09T00:00:00"/>
    <s v="NO"/>
    <d v="2022-03-11T00:00:00"/>
    <s v="SE REALIZO VISITA DE VERIFICACION Y SE EVIDENCIO QUE CUMPLIA CON LOS NUEVOS PROTOCOLOS DE BIOSEGURIDAD, SE REALIZO ACTA QUE SE ANEXA. SE DA POR TERMINADO EL TRAMITE Y SE PROCEDE A CERRARSE."/>
    <s v="NO"/>
    <x v="2"/>
  </r>
  <r>
    <n v="64"/>
    <x v="63"/>
    <s v="2022-04-05 13:49:00"/>
    <x v="8"/>
    <s v="SINPROC 320¿¿¿7766 DE 2022 SOLICITADO QUE SE PRESTE ATENCIÓN Y SE TOMEN LAS MEDIDAS CORRECTIVAS CORRESPONDIENTES SOBRE EL BIEN INMUEBLE UBICADO EN LA AVENIDA CALLE 82 # 12 A - 35"/>
    <s v="AGPJ"/>
    <x v="2"/>
    <s v="DP Interés Particular"/>
    <n v="15"/>
    <d v="2022-04-26T00:00:00"/>
    <n v="-335"/>
    <s v="Vencido"/>
    <d v="2023-03-17T00:00:00"/>
    <s v="SI "/>
    <d v="2022-02-09T00:00:00"/>
    <n v="20225230131821"/>
    <s v="SI"/>
    <x v="2"/>
  </r>
  <r>
    <n v="65"/>
    <x v="64"/>
    <s v="2022-04-05 15:16:04"/>
    <x v="8"/>
    <s v="PRIMERA REITERACION SINPROC 227753 DE 2022"/>
    <s v="AGPJ"/>
    <x v="2"/>
    <s v="DP Interés Particular"/>
    <n v="15"/>
    <d v="2022-04-26T00:00:00"/>
    <n v="-335"/>
    <s v="Vencido"/>
    <d v="2023-03-01T00:00:00"/>
    <s v="SI"/>
    <d v="2023-02-28T00:00:00"/>
    <n v="20235230074571"/>
    <s v="SI"/>
    <x v="2"/>
  </r>
  <r>
    <n v="66"/>
    <x v="65"/>
    <s v="2022-06-23 15:48:48"/>
    <x v="8"/>
    <s v="CONTROL URBANO LICENCIAS DE CONSTRUCCIÓN LOCALIDAD DE CHAPINERO"/>
    <s v="AGPJ"/>
    <x v="2"/>
    <s v="DP Ente de Control - 10 días"/>
    <n v="10"/>
    <d v="2022-07-07T00:00:00"/>
    <n v="-263"/>
    <s v="Vencido"/>
    <d v="2023-03-17T00:00:00"/>
    <s v="NO"/>
    <d v="2023-03-01T00:00:00"/>
    <s v="COMENTARIO: NO REQUIERE RESPUESTA ES INFORMATIVO SOBRE DE LAS LICENCIAS DESISTIDAS PARA REALIZAR EL CONTROL URBANISTICO, SE INCLUYO EN LA MATRIZ DE IVACA CADA UNA DE LAS DIRECCIONES PARA REALIZAR EL SEGUIMIENTO CORRESPONDIENTE, SE DA POR TERMINADO EL TRAMITE Y SE PROCEDE ACERRASE."/>
    <s v="NO"/>
    <x v="2"/>
  </r>
  <r>
    <n v="67"/>
    <x v="66"/>
    <s v="2022-07-26 16:31:17"/>
    <x v="10"/>
    <s v="RESPUESTA 2022-EE-0530513"/>
    <s v="AGPJ"/>
    <x v="2"/>
    <s v="Solicitud de información"/>
    <n v="10"/>
    <d v="2022-08-09T00:00:00"/>
    <n v="-230"/>
    <s v="Vencido"/>
    <d v="2023-03-17T00:00:00"/>
    <s v="NO"/>
    <d v="2023-03-01T00:00:00"/>
    <s v="COMENTARIO: NO REQUIERE RESPUESTA SE INCLUYE EN LA MATRIZ LA DIRECCIONES DE LAS LICENCIAS DESISTIDAS PARA REALIZAR EL IVC CORRESPONDIENTE A CADA UNA. SE DA POR TERMINADO EL TRAMITE Y SE PROCEDE ACERARSE."/>
    <s v="NO"/>
    <x v="2"/>
  </r>
  <r>
    <n v="68"/>
    <x v="67"/>
    <s v="2022-08-17 09:24:40"/>
    <x v="8"/>
    <s v="SIRIUS 2022-IE-0026884"/>
    <s v="AGPJ"/>
    <x v="2"/>
    <s v="Solicitud de información"/>
    <n v="10"/>
    <d v="2022-08-31T00:00:00"/>
    <n v="-208"/>
    <s v="Vencido"/>
    <d v="2023-03-17T00:00:00"/>
    <s v="NO"/>
    <d v="2023-03-06T00:00:00"/>
    <s v="COMENTARIO: NO REQUIERE RESPUESTA ES UNA COMUNICACIÓN DONDE SE INDICA LAS LICENCIAS QUE SE NOTIFICARON COMO DESISTIDAS, SE INCLUYE EN LA MATRIZ 1 A 1 LAS DIRECCIONES DE LAS LICENCIAS NEGADAS O DESISTIDAS PARA REALIZAR EL TRAMITE CORRESPONDIENTE. SE DA POR TERMINADO EL TRAMITE Y SE PROCEDE ACERARSE."/>
    <s v="NO"/>
    <x v="2"/>
  </r>
  <r>
    <n v="69"/>
    <x v="68"/>
    <s v="2022-08-26 14:57:35"/>
    <x v="8"/>
    <s v="SOLICITAR RESPUESTA A RADICADO 282060-2022."/>
    <s v="AGPJ"/>
    <x v="24"/>
    <s v="DP Interés Particular"/>
    <n v="15"/>
    <d v="2022-09-16T00:00:00"/>
    <n v="-192"/>
    <s v="Vencido"/>
    <d v="2023-03-17T00:00:00"/>
    <s v="SI"/>
    <d v="2023-02-28T00:00:00"/>
    <n v="20235230072801"/>
    <s v="NO"/>
    <x v="1"/>
  </r>
  <r>
    <n v="70"/>
    <x v="69"/>
    <s v="2022-08-29 11:03:37"/>
    <x v="8"/>
    <s v="SOLICITAR RESPUESTA A RADICADO 282060-2022."/>
    <s v="AGPJ"/>
    <x v="24"/>
    <s v="DP Interés Particular"/>
    <n v="15"/>
    <d v="2022-09-19T00:00:00"/>
    <n v="-189"/>
    <s v="Vencido"/>
    <d v="2023-03-17T00:00:00"/>
    <s v="SI"/>
    <d v="2023-02-03T00:00:00"/>
    <s v="ASOCIA RTA A RAD 20235230072801"/>
    <s v="NO"/>
    <x v="1"/>
  </r>
  <r>
    <n v="71"/>
    <x v="70"/>
    <s v="2022-09-05 13:39:54"/>
    <x v="8"/>
    <s v="SINPROC 3307743 DE 2022 (AL RESPONDER, FAVOR CITAR ESTE NÚMERO)"/>
    <s v="AGPJ"/>
    <x v="24"/>
    <s v="DP Interés Particular"/>
    <n v="15"/>
    <d v="2022-09-26T00:00:00"/>
    <n v="-182"/>
    <s v="Vencido"/>
    <d v="2023-03-17T00:00:00"/>
    <s v="SI"/>
    <d v="2023-09-30T00:00:00"/>
    <s v="20225230706971           20225230706921          "/>
    <s v="NO"/>
    <x v="1"/>
  </r>
  <r>
    <n v="72"/>
    <x v="71"/>
    <s v="2022-09-06 15:49:35"/>
    <x v="8"/>
    <s v="SINPROC-284836-2022. (FAVOR CONTESTAR AL CORREO PERSONERIACHAPINERO@PERSONERIABOGOTA.GOV.CO)"/>
    <s v="AGPJ"/>
    <x v="24"/>
    <s v="Solicitud de información"/>
    <n v="10"/>
    <d v="2022-09-20T00:00:00"/>
    <n v="-188"/>
    <s v="Vencido"/>
    <d v="2023-03-17T00:00:00"/>
    <s v="N/A"/>
    <m/>
    <m/>
    <m/>
    <x v="4"/>
  </r>
  <r>
    <n v="73"/>
    <x v="72"/>
    <s v="2022-09-16 12:44:02"/>
    <x v="8"/>
    <s v="PROBLEMATICA LOCALIDAD DE SAN LUIS"/>
    <s v="AGDL"/>
    <x v="4"/>
    <s v="Solicitud de información"/>
    <n v="10"/>
    <d v="2022-09-30T00:00:00"/>
    <n v="-178"/>
    <s v="Vencido"/>
    <d v="2023-03-17T00:00:00"/>
    <s v="NO"/>
    <m/>
    <m/>
    <m/>
    <x v="3"/>
  </r>
  <r>
    <n v="74"/>
    <x v="73"/>
    <s v="2022-09-23 11:10:11"/>
    <x v="8"/>
    <s v="SEGUNDA SOLICITUD DE RESPUESTA AL RADICADO 282060-2022."/>
    <s v="AGPJ"/>
    <x v="24"/>
    <s v="DP Interés Particular"/>
    <n v="15"/>
    <d v="2022-10-14T00:00:00"/>
    <n v="-164"/>
    <s v="Vencido"/>
    <d v="2022-03-17T00:00:00"/>
    <s v="SI"/>
    <s v="30/02/2023"/>
    <n v="20235230030991"/>
    <s v="SI"/>
    <x v="2"/>
  </r>
  <r>
    <n v="75"/>
    <x v="74"/>
    <s v="2022-10-03 07:58:52"/>
    <x v="8"/>
    <s v="SEGUNDA SOLICITUD DE RESPUESTA A RADICADO 282111-2022"/>
    <s v="AGPJ"/>
    <x v="2"/>
    <s v="DP Interés Particular"/>
    <n v="15"/>
    <d v="2022-10-25T00:00:00"/>
    <n v="-153"/>
    <s v="Vencido"/>
    <d v="2023-03-17T00:00:00"/>
    <s v="SI"/>
    <d v="2022-09-23T00:00:00"/>
    <n v="20225230692361"/>
    <s v="SI"/>
    <x v="2"/>
  </r>
  <r>
    <n v="76"/>
    <x v="75"/>
    <s v="2022-10-27 10:41:25"/>
    <x v="10"/>
    <s v="Traslado derecho petición_x000a_AUTORIZO USO DATOS PERSONALES Y CERTIFICO CORREO TIPO PETICION: RADICACI¿¿N ENTRE ENTIDADES"/>
    <s v="AGDL"/>
    <x v="4"/>
    <s v="Solicitud de información"/>
    <n v="10"/>
    <d v="2022-11-11T00:00:00"/>
    <n v="-136"/>
    <s v="Vencido"/>
    <d v="2023-03-27T00:00:00"/>
    <s v="SI"/>
    <d v="2023-01-16T00:00:00"/>
    <n v="20235220014761"/>
    <s v="NO"/>
    <x v="1"/>
  </r>
  <r>
    <n v="77"/>
    <x v="76"/>
    <s v="2022-11-11 10:49:19"/>
    <x v="8"/>
    <s v="DEPENDENCIA DIRECCION DE INVESTIGACIONES ESPECIALES Y APOYO TECNICO RADICACION N° 2689172022 AUTO N° 377 DE FECHA 31 DE OCTUBRE DE 2022 DECISION AUTO DE INDAGACION PREVIA"/>
    <s v="AGDL"/>
    <x v="4"/>
    <s v="Solicitud de información"/>
    <n v="10"/>
    <d v="2022-11-28T00:00:00"/>
    <n v="-119"/>
    <s v="Vencido"/>
    <d v="2023-03-27T00:00:00"/>
    <s v="SI"/>
    <d v="2022-11-24T00:00:00"/>
    <n v="20225220801931"/>
    <s v="SI"/>
    <x v="0"/>
  </r>
  <r>
    <n v="78"/>
    <x v="77"/>
    <s v="2022-11-17 10:40:48"/>
    <x v="8"/>
    <s v="REFERENCIA: SINPROC 2025925 N° EXPEDIENTE: 183 DE 2010 QUERELLADO(A): PROCESO (EC., RU., RBUP.): OBRAS ACTUACIÓN: CADUCIDAD"/>
    <s v="AGPJ"/>
    <x v="25"/>
    <s v="Solicitud de información"/>
    <n v="10"/>
    <d v="2022-12-01T00:00:00"/>
    <n v="-116"/>
    <s v="Vencido"/>
    <d v="2023-03-17T00:00:00"/>
    <s v="NO"/>
    <m/>
    <m/>
    <m/>
    <x v="3"/>
  </r>
  <r>
    <n v="79"/>
    <x v="78"/>
    <s v="2022-11-17 16:24:16"/>
    <x v="8"/>
    <s v="TRASLADO POR COMPETENCIA"/>
    <s v="AGDL"/>
    <x v="4"/>
    <s v="DP Interés Particular"/>
    <n v="15"/>
    <d v="2022-12-09T00:00:00"/>
    <n v="-108"/>
    <s v="Vencido"/>
    <d v="2023-03-17T00:00:00"/>
    <s v="NO"/>
    <m/>
    <m/>
    <m/>
    <x v="3"/>
  </r>
  <r>
    <n v="80"/>
    <x v="79"/>
    <s v="2022-11-25 09:18:27"/>
    <x v="8"/>
    <s v="REFERENCIA: SINPROC 2214362 N° EXPEDIENTE: 9 DE 2016 QUERELLADO(A): PROCESO (EC., RU., RBUP.): OBRAS ACTUACIÓN: CADUCIDAD"/>
    <s v="AGPJ"/>
    <x v="25"/>
    <s v="Solicitud de información"/>
    <n v="10"/>
    <d v="2022-12-12T00:00:00"/>
    <n v="-105"/>
    <s v="Vencido"/>
    <d v="2023-03-17T00:00:00"/>
    <s v="NO"/>
    <m/>
    <m/>
    <m/>
    <x v="3"/>
  </r>
  <r>
    <n v="81"/>
    <x v="80"/>
    <s v="2022-11-25 09:20:09"/>
    <x v="8"/>
    <s v="REFERENCIA: SINPROC 2180944 N° EXPEDIENTE: 12 DE 2016 QUERELLADO(A): PROCESO (EC., RU., RBUP.): OBRAS ACTUACIÓN: CADUCIDAD"/>
    <s v="AGPJ"/>
    <x v="25"/>
    <s v="Solicitud de información"/>
    <n v="10"/>
    <d v="2022-12-12T00:00:00"/>
    <n v="-105"/>
    <s v="Vencido"/>
    <d v="2023-03-17T00:00:00"/>
    <s v="NO"/>
    <m/>
    <m/>
    <m/>
    <x v="3"/>
  </r>
  <r>
    <n v="82"/>
    <x v="81"/>
    <s v="2022-11-25 10:43:35"/>
    <x v="8"/>
    <s v="REFERENCIA: SINPROC 22041290 N° EXPEDIENTE: 13 DE 2016 QUERELLADO(A): PROCESO (EC., RU., RBUP.): OBRAS ACTUACIÓN: CADUCIDAD"/>
    <s v="AGPJ"/>
    <x v="25"/>
    <s v="Solicitud de información"/>
    <n v="10"/>
    <d v="2022-12-12T00:00:00"/>
    <n v="-105"/>
    <s v="Vencido"/>
    <d v="2023-03-17T00:00:00"/>
    <s v="NO"/>
    <m/>
    <m/>
    <m/>
    <x v="3"/>
  </r>
  <r>
    <n v="83"/>
    <x v="82"/>
    <s v="2022-11-25 10:46:48"/>
    <x v="8"/>
    <s v="REFERENCIA: SINPROC 3374267 N° EXPEDIENTE: 25 DE 2016 QUERELLADO(A): PROCESO (EC., RU., RBUP.): OBRAS ACTUACIÓN: CADUCIDAD"/>
    <s v="AGPJ"/>
    <x v="25"/>
    <s v="Solicitud de información"/>
    <n v="10"/>
    <d v="2022-12-12T00:00:00"/>
    <n v="-105"/>
    <s v="Vencido"/>
    <d v="2023-03-17T00:00:00"/>
    <s v="NO"/>
    <m/>
    <m/>
    <m/>
    <x v="3"/>
  </r>
  <r>
    <n v="84"/>
    <x v="83"/>
    <s v="2022-11-25 12:02:41"/>
    <x v="8"/>
    <s v="REFERENCIA: SINPROC 2256700 N° EXPEDIENTE: 20 DE 2016 QUERELLADO(A): PROCESO (EC., RU., RBUP.): OBRAS ACTUACIÓN: CADUCIDAD"/>
    <s v="AGPJ"/>
    <x v="25"/>
    <s v="Solicitud de información"/>
    <n v="10"/>
    <d v="2022-12-12T00:00:00"/>
    <n v="-105"/>
    <s v="Vencido"/>
    <d v="2023-03-17T00:00:00"/>
    <s v="NO"/>
    <m/>
    <m/>
    <m/>
    <x v="3"/>
  </r>
  <r>
    <n v="85"/>
    <x v="84"/>
    <s v="2022-12-07 08:42:48"/>
    <x v="8"/>
    <s v="SIRIUS 2022-ER-0307460 DE 2022"/>
    <s v="AGPJ"/>
    <x v="6"/>
    <s v="Solicitud de información"/>
    <n v="10"/>
    <d v="2022-12-22T00:00:00"/>
    <n v="-95"/>
    <s v="Vencido"/>
    <d v="2023-03-27T00:00:00"/>
    <s v="SI"/>
    <d v="2023-03-07T00:00:00"/>
    <n v="20235230082121"/>
    <s v="NO"/>
    <x v="1"/>
  </r>
  <r>
    <n v="86"/>
    <x v="85"/>
    <s v="2022-12-07 08:54:53"/>
    <x v="8"/>
    <s v="SIRIUS 2022-ER0308435 DE 2022-SEGUIMIENTO AL TRAMITE ADELANTADO POR SU DESPACHO RESPECTO DE LOS ESTABLECIMIENTOS DE COMERCIO DENUNCIADOS"/>
    <s v="AGPJ"/>
    <x v="2"/>
    <s v="Solicitud de información"/>
    <n v="10"/>
    <d v="2022-12-22T00:00:00"/>
    <n v="-95"/>
    <s v="Vencido"/>
    <d v="2023-03-17T00:00:00"/>
    <s v="SI"/>
    <d v="2022-08-03T00:00:00"/>
    <n v="20225230575171"/>
    <s v="SI"/>
    <x v="2"/>
  </r>
  <r>
    <n v="87"/>
    <x v="86"/>
    <s v="2023-01-31 16:38:22"/>
    <x v="10"/>
    <s v="DEPENDENCIA DELEGADA PARA LA POTESTAD DISCIPLINARIA III RADICACIÓN NO. 78108 DE 2020 AUTO N° 894 DE 22 DE AGOSTO DE 2022 DECISIÓN APERTURA DE INVESTIGACIÓN DISCIPLINARIA"/>
    <s v="AGDL"/>
    <x v="4"/>
    <s v="DP Ente de Control - 5 días"/>
    <n v="5"/>
    <d v="2023-02-07T00:00:00"/>
    <n v="-48"/>
    <s v="Vencido"/>
    <d v="2023-03-17T00:00:00"/>
    <s v="SI"/>
    <d v="2023-03-08T00:00:00"/>
    <n v="20235220084981"/>
    <s v="SI"/>
    <x v="2"/>
  </r>
  <r>
    <n v="88"/>
    <x v="87"/>
    <s v="2023-02-08 12:27:25"/>
    <x v="2"/>
    <s v="SOLICITUD INFORMACIÓN PLANES PROGRAMAS Y PROYECTOS"/>
    <s v="AGDL"/>
    <x v="1"/>
    <s v="DP Ente de Control - 3 días"/>
    <n v="3"/>
    <d v="2023-02-13T00:00:00"/>
    <n v="-42"/>
    <s v="Vencido"/>
    <d v="2023-03-17T00:00:00"/>
    <s v="SI"/>
    <d v="2023-02-12T00:00:00"/>
    <n v="20235220049391"/>
    <s v="SI"/>
    <x v="0"/>
  </r>
  <r>
    <n v="89"/>
    <x v="88"/>
    <s v="2023-02-16 13:34:11"/>
    <x v="8"/>
    <s v="REQUERIMIENTO CIUDADANO SINPROC NO. 329981 (POR FAVOR CITE ESTE NÚMERO PARA RESPONDER Y CONSULTAR EL INCUMPLIMIENTO DE OBLIGACIONES DE PAGO DEL CONTRATO DE PRESTACIÓN DE SERVICIOS PS-017-159-22 PARA LA EJECUCIÓN DEL CONTRATO DE OBRA NO.FDLCH-COP-159-2022.¿¿¿"/>
    <s v="AGDL"/>
    <x v="26"/>
    <s v="Solicitud de información"/>
    <n v="10"/>
    <d v="2023-03-02T00:00:00"/>
    <n v="-25"/>
    <s v="Vencido"/>
    <d v="2023-03-17T00:00:00"/>
    <s v="SI"/>
    <d v="2023-02-28T00:00:00"/>
    <n v="20235220073701"/>
    <s v="SI"/>
    <x v="0"/>
  </r>
  <r>
    <n v="90"/>
    <x v="89"/>
    <s v="2023-02-17 09:59:37"/>
    <x v="10"/>
    <s v="SOLICITUD DE INFORMACIÓN APYCFP ¿¿¿ACCIONES DE CONTROL AL RETAMO ESPINOSO Y LISO EN EL TERRITORIO DEL DISTRITO CAPITAL¿¿¿. (CITAR AL CONTESTAR NÚMERO DE RADICADO)."/>
    <s v="AGDL"/>
    <x v="27"/>
    <s v="Solicitud de información"/>
    <n v="10"/>
    <d v="2023-03-03T00:00:00"/>
    <n v="-24"/>
    <s v="Vencido"/>
    <d v="2023-03-17T00:00:00"/>
    <s v="SI"/>
    <d v="2023-03-02T00:00:00"/>
    <s v="     20235220076761_x000a_ 20235220076111"/>
    <s v="SI"/>
    <x v="2"/>
  </r>
  <r>
    <n v="91"/>
    <x v="90"/>
    <s v="2023-02-20 08:25:00"/>
    <x v="8"/>
    <s v="SIRIUS 2022 ER 0310415 DE 2022 SOLICITUD DE SEGUIMIENTO A RESPUESTAS Y ACCIONES ADELANTADAS POR A ALCALDÍA LOCAL DE CHAPINERO AL DERECHO DE PETICIÓN RADICADO CON NÚMERO 20225210130202"/>
    <s v="AGPJ"/>
    <x v="9"/>
    <s v="Solicitud de información"/>
    <n v="10"/>
    <d v="2023-03-06T00:00:00"/>
    <n v="-21"/>
    <s v="Vencido"/>
    <d v="2023-03-17T00:00:00"/>
    <s v="SI"/>
    <d v="2023-02-22T00:00:00"/>
    <n v="20235230065251"/>
    <s v="SI"/>
    <x v="2"/>
  </r>
  <r>
    <n v="92"/>
    <x v="91"/>
    <s v="2023-02-20 08:58:19"/>
    <x v="1"/>
    <s v="DERECHO DE PETICIÓN CUÁLES Y CUÁNTOS CONTRATOS CON LA DEFENSA CIVIL REGIONAL BOGOTÁ SE ENCUENTRAN VIGENTES? ¿¿QUIÉNES LOS ESTÁN EJECUTANDO"/>
    <s v="AGDL"/>
    <x v="4"/>
    <s v="DP Concejo - 5 días"/>
    <n v="5"/>
    <d v="2023-02-27T00:00:00"/>
    <n v="-28"/>
    <s v="Vencido"/>
    <d v="2023-03-17T00:00:00"/>
    <s v="SI"/>
    <d v="2023-03-07T00:00:00"/>
    <n v="20235220082661"/>
    <s v="SI"/>
    <x v="2"/>
  </r>
  <r>
    <n v="93"/>
    <x v="92"/>
    <s v="2023-02-20 10:47:28"/>
    <x v="8"/>
    <s v="SIRIUS 2022ER0312880 DE 2022"/>
    <s v="AGPJ"/>
    <x v="21"/>
    <s v="Solicitud de información"/>
    <n v="10"/>
    <d v="2023-03-06T00:00:00"/>
    <n v="-21"/>
    <s v="Vencido"/>
    <d v="2023-03-17T00:00:00"/>
    <s v="NO"/>
    <m/>
    <m/>
    <m/>
    <x v="3"/>
  </r>
  <r>
    <n v="94"/>
    <x v="93"/>
    <s v="2023-02-20 15:43:57"/>
    <x v="7"/>
    <s v="SEGUIMIENTO PROGRAMA LOCALIDADES AL TABLERO"/>
    <s v="AGDL"/>
    <x v="26"/>
    <s v="Solicitud de información"/>
    <n v="10"/>
    <d v="2023-03-06T00:00:00"/>
    <n v="-21"/>
    <s v="Vencido"/>
    <d v="2023-03-17T00:00:00"/>
    <s v="SI"/>
    <d v="2023-02-23T00:00:00"/>
    <n v="20235220067901"/>
    <s v="SI"/>
    <x v="2"/>
  </r>
  <r>
    <n v="95"/>
    <x v="94"/>
    <s v="2023-02-24 16:12:18"/>
    <x v="8"/>
    <s v="SOLICITUD INFORMACIÓN"/>
    <s v="AGPJ"/>
    <x v="7"/>
    <s v="Solicitud de información"/>
    <n v="10"/>
    <d v="2023-03-10T00:00:00"/>
    <n v="-17"/>
    <s v="Vencido"/>
    <d v="2023-03-17T00:00:00"/>
    <s v="SI"/>
    <d v="2023-03-09T00:00:00"/>
    <n v="20235230087281"/>
    <s v="SI "/>
    <x v="0"/>
  </r>
  <r>
    <n v="96"/>
    <x v="95"/>
    <s v="2023-02-27 09:21:50"/>
    <x v="5"/>
    <s v="SOLICITUD DE REITERACIÓN POR NO RESPUESTA RADICADO NO. 20202200097312¿¿¿ EXPEDIENTE 2020500305101008E"/>
    <s v="AGDL"/>
    <x v="20"/>
    <s v="DP Ente de Control - 10 días"/>
    <n v="10"/>
    <d v="2023-03-13T00:00:00"/>
    <n v="-14"/>
    <s v="Vencido"/>
    <d v="2023-03-17T00:00:00"/>
    <s v="SI"/>
    <d v="2023-02-28T00:00:00"/>
    <n v="20235230073151"/>
    <s v="SI"/>
    <x v="2"/>
  </r>
  <r>
    <n v="97"/>
    <x v="96"/>
    <s v="2023-01-19 08:18:55"/>
    <x v="8"/>
    <s v="SOLICITUD URGENTE RESPUESTA RADICADO 309971-2022."/>
    <s v="AGPJ"/>
    <x v="16"/>
    <s v="DP Ente de Control - 10 días"/>
    <n v="10"/>
    <d v="2023-02-02T00:00:00"/>
    <n v="-53"/>
    <s v="Vencido"/>
    <d v="2023-03-17T00:00:00"/>
    <s v="SI"/>
    <d v="2023-01-19T00:00:00"/>
    <n v="20235220018751"/>
    <s v="SI"/>
    <x v="2"/>
  </r>
  <r>
    <n v="98"/>
    <x v="97"/>
    <s v="2023-02-07 14:22:37"/>
    <x v="8"/>
    <s v="SOLICITUD INFORMACIÓN"/>
    <s v="AGPJ"/>
    <x v="15"/>
    <s v="Solicitud de información"/>
    <n v="10"/>
    <d v="2023-02-21T00:00:00"/>
    <n v="-34"/>
    <s v="Vencido"/>
    <d v="2023-03-17T00:00:00"/>
    <s v="SI"/>
    <d v="2023-02-23T00:00:00"/>
    <n v="20235230068291"/>
    <s v="SI"/>
    <x v="2"/>
  </r>
  <r>
    <n v="99"/>
    <x v="98"/>
    <s v="2023-02-07 14:45:20"/>
    <x v="7"/>
    <s v="SOLICITUD CARPETAS FÍSICAS CONTRATO 167 DE 2019"/>
    <s v="AGDL"/>
    <x v="1"/>
    <s v="DP Ente de Control - 10 días"/>
    <n v="10"/>
    <d v="2023-02-21T00:00:00"/>
    <n v="-34"/>
    <s v="Vencido"/>
    <d v="2023-03-17T00:00:00"/>
    <s v="SI"/>
    <d v="2023-02-20T00:00:00"/>
    <n v="20235220059331"/>
    <s v="SI"/>
    <x v="1"/>
  </r>
  <r>
    <n v="100"/>
    <x v="99"/>
    <s v="2023-02-08 11:21:23"/>
    <x v="8"/>
    <s v="SOLICITUD INFORMACIÓN A SEGUIMIENTO DE CARNETIZACIÓN DE VENDEDORES INFORMALES"/>
    <s v="AGPJ"/>
    <x v="28"/>
    <s v="Solicitud de información"/>
    <n v="10"/>
    <d v="2023-02-22T00:00:00"/>
    <n v="-33"/>
    <s v="Vencido"/>
    <d v="2023-03-17T00:00:00"/>
    <s v="SI"/>
    <d v="2023-02-10T00:00:00"/>
    <n v="20235230047261"/>
    <s v="SI"/>
    <x v="2"/>
  </r>
  <r>
    <n v="101"/>
    <x v="100"/>
    <s v="2023-02-28 09:11:00"/>
    <x v="5"/>
    <s v="TRASLADO DE DERECHO DE PETICIÓN RADICADO NO. 20202200097312¿¿¿ EXPEDIENTE 2020500305101008E"/>
    <s v="AGDL"/>
    <x v="20"/>
    <s v="DP Interés Particular"/>
    <n v="15"/>
    <d v="2023-03-22T00:00:00"/>
    <n v="-5"/>
    <s v="Vencido"/>
    <d v="2023-03-17T00:00:00"/>
    <s v="SI"/>
    <d v="2023-02-28T00:00:00"/>
    <n v="20235230073151"/>
    <s v="SI"/>
    <x v="2"/>
  </r>
  <r>
    <n v="102"/>
    <x v="101"/>
    <s v="2023-03-01 16:28:19"/>
    <x v="10"/>
    <s v="SOLICITUD DE INFORMACIÓN APYCFP ¿¿¿ACCIONES DE CONTROL AL RETAMO ESPINOSO Y LISO EN EL TERRITORIO DEL DISTRITO CAPITAL¿¿¿. (CITAR AL CONTESTAR NÚMERO DE RADICADO). 20235210018392"/>
    <s v="AGDL"/>
    <x v="27"/>
    <s v="DP Ente de Control - 5 días"/>
    <n v="5"/>
    <d v="2023-03-08T00:00:00"/>
    <n v="-19"/>
    <s v="Vencido"/>
    <d v="2023-03-27T00:00:00"/>
    <s v="NO"/>
    <m/>
    <s v="APARECE CON TRAMITE CERRADO SIN RESPUESTA"/>
    <m/>
    <x v="3"/>
  </r>
  <r>
    <n v="103"/>
    <x v="102"/>
    <s v="2023-03-02 07:49:08"/>
    <x v="7"/>
    <s v="SOLICITUDES CONTROL SOCIAL FEBRERO DE 2023"/>
    <s v="AGPJ"/>
    <x v="2"/>
    <s v="DP Interés Particular"/>
    <n v="15"/>
    <d v="2023-03-24T00:00:00"/>
    <n v="-3"/>
    <s v="Vencido"/>
    <d v="2023-03-17T00:00:00"/>
    <s v="NO"/>
    <m/>
    <m/>
    <m/>
    <x v="3"/>
  </r>
  <r>
    <n v="104"/>
    <x v="103"/>
    <s v="2023-03-02 08:11:10"/>
    <x v="7"/>
    <s v="SOLICITUDES CONTROL SOCIAL FEBRERO DE 2023 QUEBRADA MORACÍ"/>
    <s v="AGPJ"/>
    <x v="29"/>
    <s v="DP Interés Particular"/>
    <n v="15"/>
    <d v="2023-03-24T00:00:00"/>
    <n v="-3"/>
    <s v="Vencido"/>
    <d v="2023-03-17T00:00:00"/>
    <s v="SI"/>
    <d v="2023-03-13T00:00:00"/>
    <n v="20235230093161"/>
    <s v="SI"/>
    <x v="1"/>
  </r>
  <r>
    <n v="105"/>
    <x v="104"/>
    <s v="2023-03-03 11:33:15"/>
    <x v="1"/>
    <s v="PETICIÓN DE INFORMACIÓN"/>
    <s v="AGDL"/>
    <x v="4"/>
    <s v="DP Concejo - 10 días"/>
    <n v="10"/>
    <d v="2023-03-17T00:00:00"/>
    <n v="-10"/>
    <s v="Vencido"/>
    <d v="2023-03-17T00:00:00"/>
    <s v="SI"/>
    <d v="2023-03-17T00:00:00"/>
    <n v="20235220100731"/>
    <s v="NO"/>
    <x v="1"/>
  </r>
  <r>
    <n v="106"/>
    <x v="105"/>
    <s v="2023-03-03 13:57:42"/>
    <x v="8"/>
    <s v="SINPROC-333202-2023 (FAVOR CONTESTAR AL CORREO PERSONERIACHAPINERO@PERSONERIABOGOTA.GOV.CO)"/>
    <s v="AGPJ"/>
    <x v="30"/>
    <s v="DP Interés Particular"/>
    <n v="15"/>
    <d v="2023-03-27T00:00:00"/>
    <n v="0"/>
    <s v="Vencido"/>
    <d v="2023-03-17T00:00:00"/>
    <s v="NO"/>
    <m/>
    <m/>
    <m/>
    <x v="3"/>
  </r>
  <r>
    <n v="107"/>
    <x v="106"/>
    <s v="2023-03-07 13:36:43"/>
    <x v="8"/>
    <s v="SINPROC-334646-2023. QUEJA POR SITUACION DE CONTRATISTAS"/>
    <s v="AGPJ"/>
    <x v="16"/>
    <s v="DP Ente de Control - 10 días"/>
    <n v="10"/>
    <d v="2023-03-22T00:00:00"/>
    <n v="-5"/>
    <s v="Vencido"/>
    <d v="2023-03-17T00:00:00"/>
    <s v="SI"/>
    <d v="2023-03-13T00:00:00"/>
    <n v="20235230092061"/>
    <s v="SI"/>
    <x v="2"/>
  </r>
  <r>
    <n v="108"/>
    <x v="107"/>
    <s v="2023-03-07 14:29:06"/>
    <x v="8"/>
    <s v="SOLICITUD INFORMACIÓN RÍO BOGOTÁ"/>
    <s v="AGDL"/>
    <x v="31"/>
    <s v="DP Interés General"/>
    <n v="15"/>
    <d v="2023-03-29T00:00:00"/>
    <n v="2"/>
    <s v="Por vencer"/>
    <d v="2023-03-17T00:00:00"/>
    <s v="NO"/>
    <m/>
    <m/>
    <m/>
    <x v="3"/>
  </r>
  <r>
    <n v="109"/>
    <x v="108"/>
    <s v="2023-03-07 14:35:37"/>
    <x v="8"/>
    <s v="SINPROC-334129-2023. ACTIVIDAD COMERCIAL Y PATRIMONIO CULTURAL"/>
    <s v="AGPJ"/>
    <x v="9"/>
    <s v="DP Interés Particular"/>
    <n v="15"/>
    <d v="2023-03-29T00:00:00"/>
    <n v="2"/>
    <s v="Por vencer"/>
    <d v="2023-03-17T00:00:00"/>
    <s v="SI"/>
    <d v="2023-03-15T00:00:00"/>
    <n v="20235230096361"/>
    <s v="NO"/>
    <x v="1"/>
  </r>
  <r>
    <n v="110"/>
    <x v="109"/>
    <s v="2023-03-07 14:37:51"/>
    <x v="8"/>
    <s v="SINPROC-3438413-2023. OCUPACION ESPACIO PUBLICO-ANDEN"/>
    <s v="AGPJ"/>
    <x v="9"/>
    <s v="DP Ente de Control - 10 días"/>
    <n v="10"/>
    <d v="2023-03-22T00:00:00"/>
    <n v="-5"/>
    <s v="Vencido"/>
    <d v="2023-03-17T00:00:00"/>
    <s v="SI"/>
    <d v="2023-03-14T00:00:00"/>
    <s v="20235230093701_x000a_20235230093351          20235230093381         "/>
    <s v="SI"/>
    <x v="2"/>
  </r>
  <r>
    <n v="111"/>
    <x v="110"/>
    <s v="2023-03-08 16:34:09"/>
    <x v="2"/>
    <s v="SOLICITUD CARPETAS FÍSICAS CONTRATOS AUDITORIA REGULARIDAD PAD 2023"/>
    <s v="AGDL"/>
    <x v="1"/>
    <s v="DP Ente de Control - 10 días"/>
    <n v="10"/>
    <d v="2023-03-23T00:00:00"/>
    <n v="-4"/>
    <s v="Vencido"/>
    <d v="2023-03-17T00:00:00"/>
    <s v="SI"/>
    <d v="2023-03-14T00:00:00"/>
    <n v="20235220094911"/>
    <s v="SI"/>
    <x v="2"/>
  </r>
  <r>
    <n v="112"/>
    <x v="111"/>
    <s v="2023-03-09 14:41:52"/>
    <x v="8"/>
    <s v="SOLICITUD DE INFORMACIÓN URGENTE"/>
    <s v="AGDL"/>
    <x v="31"/>
    <s v="DP Ente de Control - 3 días"/>
    <n v="3"/>
    <d v="2023-03-14T00:00:00"/>
    <n v="-13"/>
    <s v="Vencido"/>
    <d v="2023-03-17T00:00:00"/>
    <s v="SI"/>
    <d v="2023-03-14T00:00:00"/>
    <n v="20235220089451"/>
    <s v="SI"/>
    <x v="2"/>
  </r>
  <r>
    <n v="113"/>
    <x v="112"/>
    <s v="2023-03-09 15:26:56"/>
    <x v="2"/>
    <s v="COMUNICACIÓN APERTURA, PRESENTACIÓN EQUIPO COMISIONADO Y SOLICITUD DE INFORMACIÓN."/>
    <s v="AGDL"/>
    <x v="32"/>
    <s v="DP Ente de Control - 10 días"/>
    <n v="10"/>
    <d v="2023-03-24T00:00:00"/>
    <n v="-3"/>
    <s v="Vencido"/>
    <d v="2023-03-17T00:00:00"/>
    <s v="SI"/>
    <d v="2023-03-16T00:00:00"/>
    <n v="20235220100471"/>
    <s v="NO"/>
    <x v="1"/>
  </r>
  <r>
    <n v="114"/>
    <x v="30"/>
    <s v="2023-01-19 16:17:32"/>
    <x v="8"/>
    <s v="INFORMACION DE CONTRATOS AÑOS 2021 Y 2022"/>
    <s v="AGDL"/>
    <x v="1"/>
    <s v="Solicitud de información"/>
    <n v="10"/>
    <d v="2023-02-02T00:00:00"/>
    <n v="-53"/>
    <s v="Vencido"/>
    <d v="2023-03-27T00:00:00"/>
    <s v="SI"/>
    <d v="2023-01-24T00:00:00"/>
    <n v="20235220024101"/>
    <s v="SI"/>
    <x v="0"/>
  </r>
  <r>
    <n v="115"/>
    <x v="33"/>
    <s v="2023-01-23 09:22:25"/>
    <x v="2"/>
    <s v="ALCANCE A SOLICITUD INFORMACIÓN AUDITORIA REGULARIDAD PAD 2023 - RADICACIÓN 20235220018931- #: 2-2023-00855 FECHA: 2023-01-16"/>
    <s v="AGDL"/>
    <x v="1"/>
    <s v="Solicitud de información"/>
    <n v="10"/>
    <d v="2023-02-06T00:00:00"/>
    <n v="-49"/>
    <s v="Vencido"/>
    <d v="2023-03-27T00:00:00"/>
    <s v="SI"/>
    <d v="2023-01-19T00:00:00"/>
    <n v="20235220018931"/>
    <s v="SI"/>
    <x v="0"/>
  </r>
  <r>
    <n v="116"/>
    <x v="34"/>
    <s v="2023-01-23 13:06:15"/>
    <x v="2"/>
    <s v="ALCANCE A SOLICITUD INFORMACIÓN AUDITORIA REGULARIDAD PAD 2023 - RADICACIÓN 20235220018931- #: 2-2023-00855 FECHA: 2023-01-16 Y : 2-2023- 01276 -20235210007182 23-01-23"/>
    <s v="AGDL"/>
    <x v="1"/>
    <s v="Solicitud de información"/>
    <n v="10"/>
    <d v="2023-02-06T00:00:00"/>
    <n v="-49"/>
    <s v="Vencido"/>
    <d v="2023-03-27T00:00:00"/>
    <s v="SI"/>
    <d v="2023-01-24T00:00:00"/>
    <n v="20235220024171"/>
    <s v="NO"/>
    <x v="1"/>
  </r>
  <r>
    <n v="117"/>
    <x v="36"/>
    <s v="2023-01-23 18:18:07"/>
    <x v="1"/>
    <s v="DERECHO DE PETICIÓN FORMULADO CON FUNDAMENTO EN EL ARTÍCULO 23 DE LA C.P.C"/>
    <s v="AGPJ"/>
    <x v="16"/>
    <s v="DP Ente de Control - 1 día"/>
    <n v="1"/>
    <d v="2023-01-24T00:00:00"/>
    <n v="-62"/>
    <s v="Vencido"/>
    <d v="2023-03-27T00:00:00"/>
    <s v="SI"/>
    <d v="2023-02-07T00:00:00"/>
    <n v="20235220041671"/>
    <s v="SI"/>
    <x v="0"/>
  </r>
  <r>
    <n v="118"/>
    <x v="49"/>
    <s v="2023-02-02 16:01:47"/>
    <x v="2"/>
    <s v="SOLICITUD DE CONTRATOS"/>
    <s v="AGDL"/>
    <x v="1"/>
    <s v="Solicitud de información"/>
    <n v="10"/>
    <d v="2023-02-16T00:00:00"/>
    <n v="-39"/>
    <s v="Vencido"/>
    <d v="2023-03-27T00:00:00"/>
    <s v="SI"/>
    <d v="2023-02-07T00:00:00"/>
    <n v="20235220041071"/>
    <s v="SI"/>
    <x v="0"/>
  </r>
  <r>
    <n v="119"/>
    <x v="98"/>
    <s v="2023-02-07 14:45:20"/>
    <x v="7"/>
    <s v="SOLICITUD CARPETAS FÍSICAS CONTRATO 167 DE 2019"/>
    <s v="AGDL"/>
    <x v="1"/>
    <s v="Solicitud de información"/>
    <n v="10"/>
    <d v="2023-02-21T00:00:00"/>
    <n v="-34"/>
    <s v="Vencido"/>
    <d v="2023-03-27T00:00:00"/>
    <s v="SI"/>
    <d v="2023-02-20T00:00:00"/>
    <n v="20235220059331"/>
    <s v="NO"/>
    <x v="1"/>
  </r>
  <r>
    <n v="120"/>
    <x v="88"/>
    <s v="2023-02-16 13:34:11"/>
    <x v="8"/>
    <s v="REQUERIMIENTO CIUDADANO SINPROC NO. 329981 (POR FAVOR CITE ESTE NÚMERO PARA RESPONDER Y CONSULTAR EL INCUMPLIMIENTO DE OBLIGACIONES DE PAGO DEL CONTRATO DE PRESTACIÓN DE SERVICIOS PS-017-159-22 PARA LA EJECUCIÓN DEL CONTRATO DE OBRA NO.FDLCH-COP-159-2022.¿¿¿"/>
    <s v="AGDL"/>
    <x v="26"/>
    <s v="DP Ente de Control - 5 días"/>
    <n v="5"/>
    <d v="2023-02-23T00:00:00"/>
    <n v="-32"/>
    <s v="Vencido"/>
    <d v="2023-03-27T00:00:00"/>
    <s v="SI"/>
    <d v="2023-03-28T00:00:00"/>
    <n v="20235220073701"/>
    <s v="SI"/>
    <x v="0"/>
  </r>
  <r>
    <n v="121"/>
    <x v="92"/>
    <s v="2023-02-20 10:47:28"/>
    <x v="8"/>
    <s v="SIRIUS 2022ER0312880 DE 2022"/>
    <s v="AGPJ"/>
    <x v="15"/>
    <s v="Solicitud de información"/>
    <n v="10"/>
    <d v="2023-03-06T00:00:00"/>
    <n v="-21"/>
    <s v="Vencido"/>
    <d v="2023-03-27T00:00:00"/>
    <s v="NO"/>
    <m/>
    <m/>
    <m/>
    <x v="3"/>
  </r>
  <r>
    <n v="122"/>
    <x v="113"/>
    <s v="2023-03-14 16:03:58"/>
    <x v="8"/>
    <s v="SOLICITUD CONFIRMACIÓN RESPUESTA DEL IPES."/>
    <s v="AGPJ"/>
    <x v="28"/>
    <s v="Solicitud de información"/>
    <n v="10"/>
    <d v="2023-03-29T00:00:00"/>
    <n v="2"/>
    <s v="Por vencer"/>
    <d v="2023-03-27T00:00:00"/>
    <s v="NO"/>
    <m/>
    <m/>
    <m/>
    <x v="3"/>
  </r>
  <r>
    <n v="123"/>
    <x v="114"/>
    <s v="2023-03-17 13:52:40"/>
    <x v="1"/>
    <s v="SOLICITUD DE INSPECCIÓN, VIGILANCIA Y CONTROL CALLE 95 # 12- 14 Y CALLE 96 # 12- 23"/>
    <s v="AGPJ"/>
    <x v="11"/>
    <s v="DP Concejo - 10 días"/>
    <n v="10"/>
    <d v="2023-04-03T00:00:00"/>
    <n v="7"/>
    <s v="Con tiempo"/>
    <d v="2023-03-27T00:00:00"/>
    <s v="NO"/>
    <m/>
    <m/>
    <m/>
    <x v="3"/>
  </r>
  <r>
    <n v="124"/>
    <x v="115"/>
    <s v="2023-03-21 07:03:02"/>
    <x v="1"/>
    <s v="SOLICITUD DE INFORMACIÓN SOBRE LOS CONTRATOS DESDE EL AÑO 2019"/>
    <s v="AGDL"/>
    <x v="4"/>
    <s v="DP Concejo - 5 días"/>
    <n v="5"/>
    <d v="2023-03-28T00:00:00"/>
    <n v="1"/>
    <s v="Por vencer"/>
    <d v="2023-03-27T00:00:00"/>
    <s v="NO"/>
    <m/>
    <m/>
    <m/>
    <x v="3"/>
  </r>
  <r>
    <n v="125"/>
    <x v="116"/>
    <s v="2023-03-21 08:01:48"/>
    <x v="8"/>
    <s v="SOLICITUD DE RESPUESTA URGENTE A CONCEJAL"/>
    <s v="AGDL"/>
    <x v="4"/>
    <s v="DP Concejo - 3 días"/>
    <n v="3"/>
    <d v="2023-03-24T00:00:00"/>
    <n v="-3"/>
    <s v="Vencido"/>
    <d v="2023-03-27T00:00:00"/>
    <s v="NO"/>
    <m/>
    <m/>
    <m/>
    <x v="3"/>
  </r>
  <r>
    <n v="126"/>
    <x v="117"/>
    <s v="2023-03-22 09:15:39"/>
    <x v="8"/>
    <s v="REMISIÓN POR COMPETENCIA ATRIBUCIONES POR EL PREDIO UBICADO EN LA KR 8 # 100 - 33"/>
    <s v="AGPJ"/>
    <x v="2"/>
    <s v="DP Interés Particular"/>
    <n v="15"/>
    <d v="2023-04-14T00:00:00"/>
    <n v="18"/>
    <s v="Con tiempo"/>
    <s v="27/03//2023"/>
    <s v="NO"/>
    <m/>
    <m/>
    <m/>
    <x v="3"/>
  </r>
  <r>
    <n v="127"/>
    <x v="118"/>
    <s v="2023-03-24 08:16:12"/>
    <x v="8"/>
    <s v="ALCANCE A OFICIO RADICADO 2023-EE-00606028 HC ÁLVARO ACEVEDO LEGUIZAMÓN"/>
    <s v="AGDL"/>
    <x v="4"/>
    <s v="Solicitud de información"/>
    <n v="10"/>
    <d v="2023-04-11T00:00:00"/>
    <n v="15"/>
    <s v="Con tiempo"/>
    <d v="2023-03-27T00:00:00"/>
    <s v="NO"/>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335DAB8-EFA0-45DC-8A3B-045E843284D5}" name="TablaDinámica2" cacheId="3" applyNumberFormats="0" applyBorderFormats="0" applyFontFormats="0" applyPatternFormats="0" applyAlignmentFormats="0" applyWidthHeightFormats="1" dataCaption="Valores" updatedVersion="8" minRefreshableVersion="3" useAutoFormatting="1" subtotalHiddenItems="1" itemPrintTitles="1" createdVersion="8" indent="0" outline="1" outlineData="1" multipleFieldFilters="0" chartFormat="3" rowHeaderCaption="ENTE DE CONTROL">
  <location ref="A3:B15" firstHeaderRow="1" firstDataRow="1" firstDataCol="1"/>
  <pivotFields count="2">
    <pivotField dataField="1" subtotalTop="0" showAll="0" defaultSubtotal="0"/>
    <pivotField axis="axisRow" allDrilled="1" subtotalTop="0" showAll="0" dataSourceSort="1" defaultSubtotal="0" defaultAttributeDrillState="1">
      <items count="11">
        <item x="0"/>
        <item x="1"/>
        <item x="2"/>
        <item x="3"/>
        <item x="4"/>
        <item x="5"/>
        <item x="6"/>
        <item x="7"/>
        <item x="8"/>
        <item x="9"/>
        <item x="10"/>
      </items>
    </pivotField>
  </pivotFields>
  <rowFields count="1">
    <field x="1"/>
  </rowFields>
  <rowItems count="12">
    <i>
      <x/>
    </i>
    <i>
      <x v="1"/>
    </i>
    <i>
      <x v="2"/>
    </i>
    <i>
      <x v="3"/>
    </i>
    <i>
      <x v="4"/>
    </i>
    <i>
      <x v="5"/>
    </i>
    <i>
      <x v="6"/>
    </i>
    <i>
      <x v="7"/>
    </i>
    <i>
      <x v="8"/>
    </i>
    <i>
      <x v="9"/>
    </i>
    <i>
      <x v="10"/>
    </i>
    <i t="grand">
      <x/>
    </i>
  </rowItems>
  <colItems count="1">
    <i/>
  </colItems>
  <dataFields count="1">
    <dataField name="Recuento de RADICADO" fld="0" subtotal="count" baseField="0" baseItem="0"/>
  </dataFields>
  <formats count="8">
    <format dxfId="66">
      <pivotArea type="all" dataOnly="0" outline="0" fieldPosition="0"/>
    </format>
    <format dxfId="67">
      <pivotArea outline="0" collapsedLevelsAreSubtotals="1" fieldPosition="0"/>
    </format>
    <format dxfId="68">
      <pivotArea dataOnly="0" labelOnly="1" grandRow="1" outline="0" fieldPosition="0"/>
    </format>
    <format dxfId="69">
      <pivotArea dataOnly="0" labelOnly="1" outline="0" axis="axisValues" fieldPosition="0"/>
    </format>
    <format dxfId="70">
      <pivotArea grandRow="1" outline="0" collapsedLevelsAreSubtotals="1" fieldPosition="0"/>
    </format>
    <format dxfId="71">
      <pivotArea dataOnly="0" labelOnly="1" grandRow="1" outline="0" fieldPosition="0"/>
    </format>
    <format dxfId="72">
      <pivotArea grandRow="1" outline="0" collapsedLevelsAreSubtotals="1" fieldPosition="0"/>
    </format>
    <format dxfId="73">
      <pivotArea dataOnly="0" labelOnly="1" grandRow="1" outline="0" fieldPosition="0"/>
    </format>
  </formats>
  <chartFormats count="1">
    <chartFormat chart="2" format="6" series="1">
      <pivotArea type="data" outline="0" fieldPosition="0">
        <references count="1">
          <reference field="4294967294" count="1" selected="0">
            <x v="0"/>
          </reference>
        </references>
      </pivotArea>
    </chartFormat>
  </chartFormats>
  <pivotHierarchies count="22">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Recuento de RADICADO"/>
  </pivotHierarchies>
  <pivotTableStyleInfo name="PivotStyleMedium3"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ASE!$A$3:$R$416">
        <x15:activeTabTopLevelEntity name="[Rango]"/>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14B059-6DBB-4734-91E4-1C34B46D5132}" name="TablaDinámica3"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rowHeaderCaption="RESPONSABLE">
  <location ref="A5:F41" firstHeaderRow="1" firstDataRow="2" firstDataCol="1" rowPageCount="1" colPageCount="1"/>
  <pivotFields count="18">
    <pivotField showAll="0"/>
    <pivotField dataField="1" showAll="0"/>
    <pivotField showAll="0"/>
    <pivotField showAll="0"/>
    <pivotField showAll="0"/>
    <pivotField showAll="0"/>
    <pivotField axis="axisRow" showAll="0">
      <items count="36">
        <item x="26"/>
        <item x="16"/>
        <item x="11"/>
        <item x="9"/>
        <item x="29"/>
        <item x="15"/>
        <item x="19"/>
        <item x="20"/>
        <item x="18"/>
        <item x="25"/>
        <item x="6"/>
        <item x="21"/>
        <item x="23"/>
        <item x="14"/>
        <item x="3"/>
        <item x="7"/>
        <item x="10"/>
        <item x="28"/>
        <item x="1"/>
        <item x="2"/>
        <item x="0"/>
        <item x="4"/>
        <item x="22"/>
        <item x="13"/>
        <item x="12"/>
        <item x="5"/>
        <item x="8"/>
        <item x="17"/>
        <item x="27"/>
        <item x="24"/>
        <item x="30"/>
        <item x="31"/>
        <item x="34"/>
        <item x="32"/>
        <item x="33"/>
        <item t="default"/>
      </items>
    </pivotField>
    <pivotField showAll="0"/>
    <pivotField showAll="0"/>
    <pivotField numFmtId="164" showAll="0"/>
    <pivotField axis="axisPage" numFmtId="1" showAll="0">
      <items count="232">
        <item m="1" x="98"/>
        <item m="1" x="128"/>
        <item x="32"/>
        <item x="36"/>
        <item x="71"/>
        <item x="68"/>
        <item m="1" x="198"/>
        <item x="67"/>
        <item m="1" x="175"/>
        <item x="73"/>
        <item x="70"/>
        <item m="1" x="201"/>
        <item m="1" x="116"/>
        <item m="1" x="221"/>
        <item x="34"/>
        <item m="1" x="183"/>
        <item x="35"/>
        <item m="1" x="138"/>
        <item m="1" x="100"/>
        <item m="1" x="151"/>
        <item m="1" x="185"/>
        <item x="57"/>
        <item x="11"/>
        <item m="1" x="181"/>
        <item x="74"/>
        <item x="75"/>
        <item m="1" x="173"/>
        <item x="29"/>
        <item x="80"/>
        <item x="38"/>
        <item x="65"/>
        <item m="1" x="141"/>
        <item m="1" x="126"/>
        <item m="1" x="178"/>
        <item m="1" x="144"/>
        <item m="1" x="112"/>
        <item m="1" x="200"/>
        <item x="76"/>
        <item m="1" x="197"/>
        <item m="1" x="142"/>
        <item m="1" x="229"/>
        <item m="1" x="109"/>
        <item m="1" x="222"/>
        <item m="1" x="159"/>
        <item m="1" x="104"/>
        <item m="1" x="96"/>
        <item m="1" x="133"/>
        <item m="1" x="179"/>
        <item m="1" x="127"/>
        <item m="1" x="187"/>
        <item m="1" x="140"/>
        <item m="1" x="213"/>
        <item m="1" x="227"/>
        <item m="1" x="182"/>
        <item x="20"/>
        <item x="26"/>
        <item x="22"/>
        <item x="37"/>
        <item m="1" x="106"/>
        <item x="43"/>
        <item m="1" x="132"/>
        <item m="1" x="157"/>
        <item m="1" x="113"/>
        <item m="1" x="214"/>
        <item m="1" x="148"/>
        <item m="1" x="210"/>
        <item m="1" x="217"/>
        <item x="56"/>
        <item m="1" x="212"/>
        <item m="1" x="169"/>
        <item m="1" x="228"/>
        <item m="1" x="209"/>
        <item x="63"/>
        <item x="17"/>
        <item x="72"/>
        <item m="1" x="230"/>
        <item m="1" x="115"/>
        <item x="85"/>
        <item m="1" x="167"/>
        <item m="1" x="204"/>
        <item m="1" x="160"/>
        <item m="1" x="184"/>
        <item m="1" x="219"/>
        <item m="1" x="176"/>
        <item m="1" x="93"/>
        <item m="1" x="131"/>
        <item x="50"/>
        <item m="1" x="180"/>
        <item m="1" x="111"/>
        <item m="1" x="166"/>
        <item m="1" x="164"/>
        <item m="1" x="99"/>
        <item m="1" x="191"/>
        <item m="1" x="205"/>
        <item m="1" x="145"/>
        <item m="1" x="117"/>
        <item m="1" x="137"/>
        <item x="33"/>
        <item m="1" x="146"/>
        <item m="1" x="130"/>
        <item m="1" x="119"/>
        <item m="1" x="153"/>
        <item m="1" x="174"/>
        <item m="1" x="189"/>
        <item m="1" x="87"/>
        <item m="1" x="165"/>
        <item m="1" x="102"/>
        <item m="1" x="223"/>
        <item m="1" x="134"/>
        <item m="1" x="147"/>
        <item m="1" x="124"/>
        <item m="1" x="108"/>
        <item m="1" x="120"/>
        <item m="1" x="211"/>
        <item m="1" x="143"/>
        <item m="1" x="194"/>
        <item m="1" x="89"/>
        <item m="1" x="208"/>
        <item m="1" x="158"/>
        <item m="1" x="168"/>
        <item m="1" x="202"/>
        <item m="1" x="170"/>
        <item m="1" x="224"/>
        <item m="1" x="163"/>
        <item m="1" x="216"/>
        <item m="1" x="226"/>
        <item x="14"/>
        <item m="1" x="195"/>
        <item m="1" x="91"/>
        <item m="1" x="193"/>
        <item x="79"/>
        <item m="1" x="122"/>
        <item m="1" x="88"/>
        <item m="1" x="199"/>
        <item m="1" x="123"/>
        <item x="81"/>
        <item x="77"/>
        <item m="1" x="150"/>
        <item m="1" x="196"/>
        <item m="1" x="92"/>
        <item x="86"/>
        <item m="1" x="135"/>
        <item m="1" x="139"/>
        <item m="1" x="225"/>
        <item m="1" x="107"/>
        <item m="1" x="156"/>
        <item m="1" x="101"/>
        <item m="1" x="90"/>
        <item m="1" x="125"/>
        <item m="1" x="162"/>
        <item x="59"/>
        <item m="1" x="149"/>
        <item m="1" x="172"/>
        <item m="1" x="186"/>
        <item m="1" x="105"/>
        <item m="1" x="95"/>
        <item x="28"/>
        <item x="30"/>
        <item x="66"/>
        <item m="1" x="215"/>
        <item m="1" x="97"/>
        <item m="1" x="218"/>
        <item m="1" x="129"/>
        <item m="1" x="114"/>
        <item m="1" x="103"/>
        <item m="1" x="110"/>
        <item m="1" x="206"/>
        <item m="1" x="136"/>
        <item m="1" x="188"/>
        <item m="1" x="220"/>
        <item m="1" x="192"/>
        <item x="54"/>
        <item m="1" x="161"/>
        <item m="1" x="190"/>
        <item m="1" x="155"/>
        <item m="1" x="207"/>
        <item m="1" x="203"/>
        <item m="1" x="94"/>
        <item x="64"/>
        <item m="1" x="177"/>
        <item m="1" x="154"/>
        <item m="1" x="121"/>
        <item x="78"/>
        <item m="1" x="152"/>
        <item m="1" x="171"/>
        <item m="1" x="118"/>
        <item x="0"/>
        <item x="1"/>
        <item x="2"/>
        <item x="3"/>
        <item x="4"/>
        <item x="5"/>
        <item x="6"/>
        <item x="7"/>
        <item x="8"/>
        <item x="9"/>
        <item x="10"/>
        <item x="12"/>
        <item x="13"/>
        <item x="15"/>
        <item x="16"/>
        <item x="18"/>
        <item x="19"/>
        <item x="21"/>
        <item x="23"/>
        <item x="24"/>
        <item x="25"/>
        <item x="27"/>
        <item x="31"/>
        <item x="39"/>
        <item x="40"/>
        <item x="41"/>
        <item x="42"/>
        <item x="44"/>
        <item x="45"/>
        <item x="46"/>
        <item x="47"/>
        <item x="48"/>
        <item x="49"/>
        <item x="51"/>
        <item x="52"/>
        <item x="53"/>
        <item x="55"/>
        <item x="58"/>
        <item x="60"/>
        <item x="61"/>
        <item x="62"/>
        <item x="69"/>
        <item x="82"/>
        <item x="83"/>
        <item x="84"/>
        <item t="default"/>
      </items>
    </pivotField>
    <pivotField showAll="0">
      <items count="6">
        <item x="2"/>
        <item x="0"/>
        <item x="3"/>
        <item x="1"/>
        <item x="4"/>
        <item t="default"/>
      </items>
    </pivotField>
    <pivotField numFmtId="14" showAll="0"/>
    <pivotField showAll="0"/>
    <pivotField showAll="0"/>
    <pivotField showAll="0"/>
    <pivotField showAll="0"/>
    <pivotField axis="axisCol" showAll="0">
      <items count="7">
        <item x="0"/>
        <item x="1"/>
        <item h="1" x="4"/>
        <item x="3"/>
        <item x="2"/>
        <item h="1" x="5"/>
        <item t="default"/>
      </items>
    </pivotField>
  </pivotFields>
  <rowFields count="1">
    <field x="6"/>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t="grand">
      <x/>
    </i>
  </rowItems>
  <colFields count="1">
    <field x="17"/>
  </colFields>
  <colItems count="5">
    <i>
      <x/>
    </i>
    <i>
      <x v="1"/>
    </i>
    <i>
      <x v="3"/>
    </i>
    <i>
      <x v="4"/>
    </i>
    <i t="grand">
      <x/>
    </i>
  </colItems>
  <pageFields count="1">
    <pageField fld="10" hier="-1"/>
  </pageFields>
  <dataFields count="1">
    <dataField name="Cuenta de RADICADO" fld="1" subtotal="count" baseField="0" baseItem="0"/>
  </dataFields>
  <formats count="21">
    <format dxfId="206">
      <pivotArea type="all" dataOnly="0" outline="0" fieldPosition="0"/>
    </format>
    <format dxfId="205">
      <pivotArea outline="0" collapsedLevelsAreSubtotals="1" fieldPosition="0"/>
    </format>
    <format dxfId="204">
      <pivotArea type="origin" dataOnly="0" labelOnly="1" outline="0" fieldPosition="0"/>
    </format>
    <format dxfId="203">
      <pivotArea field="11" type="button" dataOnly="0" labelOnly="1" outline="0"/>
    </format>
    <format dxfId="202">
      <pivotArea type="topRight" dataOnly="0" labelOnly="1" outline="0" fieldPosition="0"/>
    </format>
    <format dxfId="201">
      <pivotArea field="6" type="button" dataOnly="0" labelOnly="1" outline="0" axis="axisRow" fieldPosition="0"/>
    </format>
    <format dxfId="200">
      <pivotArea dataOnly="0" labelOnly="1" fieldPosition="0">
        <references count="1">
          <reference field="6" count="0"/>
        </references>
      </pivotArea>
    </format>
    <format dxfId="199">
      <pivotArea dataOnly="0" labelOnly="1" grandRow="1" outline="0" fieldPosition="0"/>
    </format>
    <format dxfId="198">
      <pivotArea dataOnly="0" labelOnly="1" grandCol="1" outline="0" fieldPosition="0"/>
    </format>
    <format dxfId="197">
      <pivotArea collapsedLevelsAreSubtotals="1" fieldPosition="0">
        <references count="1">
          <reference field="6" count="1">
            <x v="1"/>
          </reference>
        </references>
      </pivotArea>
    </format>
    <format dxfId="196">
      <pivotArea dataOnly="0" labelOnly="1" fieldPosition="0">
        <references count="1">
          <reference field="6" count="1">
            <x v="1"/>
          </reference>
        </references>
      </pivotArea>
    </format>
    <format dxfId="195">
      <pivotArea collapsedLevelsAreSubtotals="1" fieldPosition="0">
        <references count="1">
          <reference field="6" count="2">
            <x v="18"/>
            <x v="19"/>
          </reference>
        </references>
      </pivotArea>
    </format>
    <format dxfId="194">
      <pivotArea dataOnly="0" labelOnly="1" fieldPosition="0">
        <references count="1">
          <reference field="6" count="2">
            <x v="18"/>
            <x v="19"/>
          </reference>
        </references>
      </pivotArea>
    </format>
    <format dxfId="193">
      <pivotArea collapsedLevelsAreSubtotals="1" fieldPosition="0">
        <references count="1">
          <reference field="6" count="1">
            <x v="21"/>
          </reference>
        </references>
      </pivotArea>
    </format>
    <format dxfId="192">
      <pivotArea dataOnly="0" labelOnly="1" fieldPosition="0">
        <references count="1">
          <reference field="6" count="1">
            <x v="21"/>
          </reference>
        </references>
      </pivotArea>
    </format>
    <format dxfId="191">
      <pivotArea collapsedLevelsAreSubtotals="1" fieldPosition="0">
        <references count="1">
          <reference field="6" count="1">
            <x v="9"/>
          </reference>
        </references>
      </pivotArea>
    </format>
    <format dxfId="190">
      <pivotArea dataOnly="0" labelOnly="1" fieldPosition="0">
        <references count="1">
          <reference field="6" count="1">
            <x v="9"/>
          </reference>
        </references>
      </pivotArea>
    </format>
    <format dxfId="189">
      <pivotArea grandRow="1" outline="0" collapsedLevelsAreSubtotals="1" fieldPosition="0"/>
    </format>
    <format dxfId="188">
      <pivotArea dataOnly="0" labelOnly="1" grandRow="1" outline="0" fieldPosition="0"/>
    </format>
    <format dxfId="187">
      <pivotArea grandRow="1" outline="0" collapsedLevelsAreSubtotals="1" fieldPosition="0"/>
    </format>
    <format dxfId="186">
      <pivotArea dataOnly="0" labelOnly="1" grandRow="1" outline="0" fieldPosition="0"/>
    </format>
  </formats>
  <chartFormats count="6">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2">
          <reference field="4294967294" count="1" selected="0">
            <x v="0"/>
          </reference>
          <reference field="17" count="1" selected="0">
            <x v="1"/>
          </reference>
        </references>
      </pivotArea>
    </chartFormat>
    <chartFormat chart="0" format="5" series="1">
      <pivotArea type="data" outline="0" fieldPosition="0">
        <references count="2">
          <reference field="4294967294" count="1" selected="0">
            <x v="0"/>
          </reference>
          <reference field="17" count="1" selected="0">
            <x v="2"/>
          </reference>
        </references>
      </pivotArea>
    </chartFormat>
    <chartFormat chart="0" format="6" series="1">
      <pivotArea type="data" outline="0" fieldPosition="0">
        <references count="2">
          <reference field="4294967294" count="1" selected="0">
            <x v="0"/>
          </reference>
          <reference field="17" count="1" selected="0">
            <x v="3"/>
          </reference>
        </references>
      </pivotArea>
    </chartFormat>
    <chartFormat chart="0" format="7" series="1">
      <pivotArea type="data" outline="0" fieldPosition="0">
        <references count="2">
          <reference field="4294967294" count="1" selected="0">
            <x v="0"/>
          </reference>
          <reference field="17" count="1" selected="0">
            <x v="4"/>
          </reference>
        </references>
      </pivotArea>
    </chartFormat>
    <chartFormat chart="0" format="8" series="1">
      <pivotArea type="data" outline="0" fieldPosition="0">
        <references count="2">
          <reference field="4294967294" count="1" selected="0">
            <x v="0"/>
          </reference>
          <reference field="17"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EE264D6-604B-4200-81E7-6CED83D63F28}" name="TablaDinámica4"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rowHeaderCaption="ESTADO">
  <location ref="A3:B9" firstHeaderRow="1" firstDataRow="1" firstDataCol="1" rowPageCount="1" colPageCount="1"/>
  <pivotFields count="18">
    <pivotField showAll="0"/>
    <pivotField dataField="1" showAll="0"/>
    <pivotField showAll="0"/>
    <pivotField showAll="0"/>
    <pivotField showAll="0"/>
    <pivotField showAll="0"/>
    <pivotField showAll="0"/>
    <pivotField showAll="0"/>
    <pivotField showAll="0"/>
    <pivotField numFmtId="164" showAll="0"/>
    <pivotField numFmtId="1" showAll="0"/>
    <pivotField axis="axisPage" showAll="0">
      <items count="5">
        <item x="2"/>
        <item x="0"/>
        <item x="3"/>
        <item x="1"/>
        <item t="default"/>
      </items>
    </pivotField>
    <pivotField numFmtId="14" showAll="0"/>
    <pivotField showAll="0"/>
    <pivotField showAll="0"/>
    <pivotField showAll="0"/>
    <pivotField showAll="0"/>
    <pivotField axis="axisRow" showAll="0">
      <items count="7">
        <item x="0"/>
        <item x="1"/>
        <item x="4"/>
        <item x="3"/>
        <item x="2"/>
        <item h="1" x="5"/>
        <item t="default"/>
      </items>
    </pivotField>
  </pivotFields>
  <rowFields count="1">
    <field x="17"/>
  </rowFields>
  <rowItems count="6">
    <i>
      <x/>
    </i>
    <i>
      <x v="1"/>
    </i>
    <i>
      <x v="2"/>
    </i>
    <i>
      <x v="3"/>
    </i>
    <i>
      <x v="4"/>
    </i>
    <i t="grand">
      <x/>
    </i>
  </rowItems>
  <colItems count="1">
    <i/>
  </colItems>
  <pageFields count="1">
    <pageField fld="11" hier="-1"/>
  </pageFields>
  <dataFields count="1">
    <dataField name="Cuenta de RADICADO" fld="1" subtotal="count" baseField="0" baseItem="0"/>
  </dataFields>
  <formats count="24">
    <format dxfId="185">
      <pivotArea field="11" type="button" dataOnly="0" labelOnly="1" outline="0" axis="axisPage" fieldPosition="0"/>
    </format>
    <format dxfId="184">
      <pivotArea dataOnly="0" labelOnly="1" fieldPosition="0">
        <references count="1">
          <reference field="11" count="0"/>
        </references>
      </pivotArea>
    </format>
    <format dxfId="183">
      <pivotArea dataOnly="0" labelOnly="1" grandRow="1" outline="0" fieldPosition="0"/>
    </format>
    <format dxfId="182">
      <pivotArea collapsedLevelsAreSubtotals="1" fieldPosition="0">
        <references count="1">
          <reference field="17" count="1">
            <x v="3"/>
          </reference>
        </references>
      </pivotArea>
    </format>
    <format dxfId="181">
      <pivotArea dataOnly="0" labelOnly="1" fieldPosition="0">
        <references count="1">
          <reference field="17" count="1">
            <x v="3"/>
          </reference>
        </references>
      </pivotArea>
    </format>
    <format dxfId="180">
      <pivotArea collapsedLevelsAreSubtotals="1" fieldPosition="0">
        <references count="1">
          <reference field="17" count="1">
            <x v="1"/>
          </reference>
        </references>
      </pivotArea>
    </format>
    <format dxfId="179">
      <pivotArea dataOnly="0" labelOnly="1" fieldPosition="0">
        <references count="1">
          <reference field="17" count="1">
            <x v="1"/>
          </reference>
        </references>
      </pivotArea>
    </format>
    <format dxfId="178">
      <pivotArea collapsedLevelsAreSubtotals="1" fieldPosition="0">
        <references count="1">
          <reference field="17" count="1">
            <x v="1"/>
          </reference>
        </references>
      </pivotArea>
    </format>
    <format dxfId="177">
      <pivotArea dataOnly="0" labelOnly="1" fieldPosition="0">
        <references count="1">
          <reference field="17" count="1">
            <x v="1"/>
          </reference>
        </references>
      </pivotArea>
    </format>
    <format dxfId="176">
      <pivotArea collapsedLevelsAreSubtotals="1" fieldPosition="0">
        <references count="1">
          <reference field="17" count="1">
            <x v="0"/>
          </reference>
        </references>
      </pivotArea>
    </format>
    <format dxfId="175">
      <pivotArea dataOnly="0" labelOnly="1" fieldPosition="0">
        <references count="1">
          <reference field="17" count="1">
            <x v="0"/>
          </reference>
        </references>
      </pivotArea>
    </format>
    <format dxfId="174">
      <pivotArea dataOnly="0" labelOnly="1" fieldPosition="0">
        <references count="1">
          <reference field="17" count="1">
            <x v="4"/>
          </reference>
        </references>
      </pivotArea>
    </format>
    <format dxfId="173">
      <pivotArea collapsedLevelsAreSubtotals="1" fieldPosition="0">
        <references count="1">
          <reference field="17" count="1">
            <x v="4"/>
          </reference>
        </references>
      </pivotArea>
    </format>
    <format dxfId="172">
      <pivotArea dataOnly="0" labelOnly="1" fieldPosition="0">
        <references count="1">
          <reference field="17" count="1">
            <x v="4"/>
          </reference>
        </references>
      </pivotArea>
    </format>
    <format dxfId="171">
      <pivotArea collapsedLevelsAreSubtotals="1" fieldPosition="0">
        <references count="1">
          <reference field="17" count="1">
            <x v="0"/>
          </reference>
        </references>
      </pivotArea>
    </format>
    <format dxfId="170">
      <pivotArea dataOnly="0" labelOnly="1" fieldPosition="0">
        <references count="1">
          <reference field="17" count="1">
            <x v="0"/>
          </reference>
        </references>
      </pivotArea>
    </format>
    <format dxfId="169">
      <pivotArea collapsedLevelsAreSubtotals="1" fieldPosition="0">
        <references count="1">
          <reference field="17" count="2">
            <x v="3"/>
            <x v="4"/>
          </reference>
        </references>
      </pivotArea>
    </format>
    <format dxfId="168">
      <pivotArea dataOnly="0" labelOnly="1" fieldPosition="0">
        <references count="1">
          <reference field="17" count="2">
            <x v="3"/>
            <x v="4"/>
          </reference>
        </references>
      </pivotArea>
    </format>
    <format dxfId="167">
      <pivotArea type="all" dataOnly="0" outline="0" fieldPosition="0"/>
    </format>
    <format dxfId="166">
      <pivotArea outline="0" collapsedLevelsAreSubtotals="1" fieldPosition="0"/>
    </format>
    <format dxfId="165">
      <pivotArea field="17" type="button" dataOnly="0" labelOnly="1" outline="0" axis="axisRow" fieldPosition="0"/>
    </format>
    <format dxfId="164">
      <pivotArea dataOnly="0" labelOnly="1" fieldPosition="0">
        <references count="1">
          <reference field="17" count="0"/>
        </references>
      </pivotArea>
    </format>
    <format dxfId="163">
      <pivotArea dataOnly="0" labelOnly="1" grandRow="1" outline="0" fieldPosition="0"/>
    </format>
    <format dxfId="162">
      <pivotArea dataOnly="0" labelOnly="1" outline="0" axis="axisValues" fieldPosition="0"/>
    </format>
  </formats>
  <chartFormats count="10">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11" count="1" selected="0">
            <x v="0"/>
          </reference>
        </references>
      </pivotArea>
    </chartFormat>
    <chartFormat chart="2" format="2" series="1">
      <pivotArea type="data" outline="0" fieldPosition="0">
        <references count="2">
          <reference field="4294967294" count="1" selected="0">
            <x v="0"/>
          </reference>
          <reference field="17" count="1" selected="0">
            <x v="1"/>
          </reference>
        </references>
      </pivotArea>
    </chartFormat>
    <chartFormat chart="2" format="3" series="1">
      <pivotArea type="data" outline="0" fieldPosition="0">
        <references count="2">
          <reference field="4294967294" count="1" selected="0">
            <x v="0"/>
          </reference>
          <reference field="17" count="1" selected="0">
            <x v="2"/>
          </reference>
        </references>
      </pivotArea>
    </chartFormat>
    <chartFormat chart="2" format="4" series="1">
      <pivotArea type="data" outline="0" fieldPosition="0">
        <references count="2">
          <reference field="4294967294" count="1" selected="0">
            <x v="0"/>
          </reference>
          <reference field="17" count="1" selected="0">
            <x v="3"/>
          </reference>
        </references>
      </pivotArea>
    </chartFormat>
    <chartFormat chart="2" format="5" series="1">
      <pivotArea type="data" outline="0" fieldPosition="0">
        <references count="2">
          <reference field="4294967294" count="1" selected="0">
            <x v="0"/>
          </reference>
          <reference field="17" count="1" selected="0">
            <x v="4"/>
          </reference>
        </references>
      </pivotArea>
    </chartFormat>
    <chartFormat chart="2" format="6">
      <pivotArea type="data" outline="0" fieldPosition="0">
        <references count="2">
          <reference field="4294967294" count="1" selected="0">
            <x v="0"/>
          </reference>
          <reference field="17" count="1" selected="0">
            <x v="0"/>
          </reference>
        </references>
      </pivotArea>
    </chartFormat>
    <chartFormat chart="2" format="7">
      <pivotArea type="data" outline="0" fieldPosition="0">
        <references count="2">
          <reference field="4294967294" count="1" selected="0">
            <x v="0"/>
          </reference>
          <reference field="17" count="1" selected="0">
            <x v="1"/>
          </reference>
        </references>
      </pivotArea>
    </chartFormat>
    <chartFormat chart="2" format="8">
      <pivotArea type="data" outline="0" fieldPosition="0">
        <references count="2">
          <reference field="4294967294" count="1" selected="0">
            <x v="0"/>
          </reference>
          <reference field="17" count="1" selected="0">
            <x v="3"/>
          </reference>
        </references>
      </pivotArea>
    </chartFormat>
    <chartFormat chart="2" format="9">
      <pivotArea type="data" outline="0" fieldPosition="0">
        <references count="2">
          <reference field="4294967294" count="1" selected="0">
            <x v="0"/>
          </reference>
          <reference field="1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A1A9F7F-C09A-47D1-BFDA-F16964747C8F}" name="TablaDinámica2" cacheId="1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NOMBRE">
  <location ref="A3:A25" firstHeaderRow="1" firstDataRow="1" firstDataCol="1" rowPageCount="1" colPageCount="1"/>
  <pivotFields count="18">
    <pivotField showAll="0"/>
    <pivotField axis="axisRow" numFmtId="1" showAll="0">
      <items count="120">
        <item x="0"/>
        <item x="1"/>
        <item x="2"/>
        <item x="3"/>
        <item x="4"/>
        <item x="5"/>
        <item x="6"/>
        <item x="7"/>
        <item x="8"/>
        <item x="53"/>
        <item x="54"/>
        <item x="55"/>
        <item x="56"/>
        <item x="57"/>
        <item x="58"/>
        <item x="59"/>
        <item x="75"/>
        <item x="17"/>
        <item x="60"/>
        <item x="61"/>
        <item x="62"/>
        <item x="63"/>
        <item x="64"/>
        <item x="65"/>
        <item x="9"/>
        <item x="66"/>
        <item x="67"/>
        <item x="68"/>
        <item x="69"/>
        <item x="70"/>
        <item x="71"/>
        <item x="72"/>
        <item x="73"/>
        <item x="74"/>
        <item x="10"/>
        <item x="11"/>
        <item x="12"/>
        <item x="76"/>
        <item x="77"/>
        <item x="78"/>
        <item x="13"/>
        <item x="79"/>
        <item x="80"/>
        <item x="81"/>
        <item x="82"/>
        <item x="83"/>
        <item x="14"/>
        <item x="15"/>
        <item x="16"/>
        <item x="84"/>
        <item x="85"/>
        <item x="18"/>
        <item x="19"/>
        <item x="20"/>
        <item x="21"/>
        <item x="22"/>
        <item x="23"/>
        <item x="24"/>
        <item x="25"/>
        <item x="26"/>
        <item x="27"/>
        <item x="28"/>
        <item x="96"/>
        <item x="29"/>
        <item x="30"/>
        <item x="31"/>
        <item x="32"/>
        <item x="33"/>
        <item x="34"/>
        <item x="35"/>
        <item x="36"/>
        <item x="37"/>
        <item x="38"/>
        <item x="39"/>
        <item x="40"/>
        <item x="41"/>
        <item x="42"/>
        <item x="43"/>
        <item x="44"/>
        <item x="45"/>
        <item x="46"/>
        <item x="47"/>
        <item x="86"/>
        <item x="48"/>
        <item x="49"/>
        <item x="50"/>
        <item x="51"/>
        <item x="52"/>
        <item x="97"/>
        <item x="98"/>
        <item x="99"/>
        <item x="87"/>
        <item x="88"/>
        <item x="89"/>
        <item x="90"/>
        <item x="91"/>
        <item x="92"/>
        <item x="93"/>
        <item x="94"/>
        <item x="95"/>
        <item x="100"/>
        <item x="101"/>
        <item x="102"/>
        <item x="103"/>
        <item x="104"/>
        <item x="105"/>
        <item x="106"/>
        <item x="107"/>
        <item x="108"/>
        <item x="109"/>
        <item x="110"/>
        <item x="111"/>
        <item x="112"/>
        <item x="113"/>
        <item x="114"/>
        <item x="115"/>
        <item x="116"/>
        <item x="117"/>
        <item x="118"/>
        <item t="default"/>
      </items>
    </pivotField>
    <pivotField showAll="0"/>
    <pivotField axis="axisRow" showAll="0">
      <items count="12">
        <item x="1"/>
        <item x="7"/>
        <item x="2"/>
        <item x="3"/>
        <item x="4"/>
        <item x="10"/>
        <item x="8"/>
        <item x="6"/>
        <item x="0"/>
        <item x="5"/>
        <item x="9"/>
        <item t="default"/>
      </items>
    </pivotField>
    <pivotField showAll="0"/>
    <pivotField showAll="0"/>
    <pivotField axis="axisRow" showAll="0">
      <items count="35">
        <item x="26"/>
        <item x="16"/>
        <item x="11"/>
        <item x="9"/>
        <item x="28"/>
        <item x="15"/>
        <item x="19"/>
        <item x="20"/>
        <item x="18"/>
        <item x="25"/>
        <item x="30"/>
        <item x="32"/>
        <item x="6"/>
        <item x="21"/>
        <item x="23"/>
        <item x="14"/>
        <item x="3"/>
        <item x="7"/>
        <item x="31"/>
        <item x="10"/>
        <item x="1"/>
        <item m="1" x="33"/>
        <item x="2"/>
        <item h="1" x="0"/>
        <item x="4"/>
        <item x="22"/>
        <item x="13"/>
        <item x="29"/>
        <item x="12"/>
        <item x="5"/>
        <item x="8"/>
        <item x="17"/>
        <item x="27"/>
        <item x="24"/>
        <item t="default"/>
      </items>
    </pivotField>
    <pivotField showAll="0"/>
    <pivotField showAll="0"/>
    <pivotField numFmtId="164" showAll="0"/>
    <pivotField numFmtId="1" showAll="0"/>
    <pivotField showAll="0"/>
    <pivotField showAll="0"/>
    <pivotField showAll="0"/>
    <pivotField showAll="0"/>
    <pivotField showAll="0"/>
    <pivotField showAll="0"/>
    <pivotField axis="axisPage" multipleItemSelectionAllowed="1" showAll="0">
      <items count="6">
        <item x="0"/>
        <item h="1" x="1"/>
        <item h="1" x="4"/>
        <item h="1" x="3"/>
        <item h="1" x="2"/>
        <item t="default"/>
      </items>
    </pivotField>
  </pivotFields>
  <rowFields count="3">
    <field x="6"/>
    <field x="3"/>
    <field x="1"/>
  </rowFields>
  <rowItems count="22">
    <i>
      <x/>
    </i>
    <i r="1">
      <x v="6"/>
    </i>
    <i r="2">
      <x v="92"/>
    </i>
    <i>
      <x v="1"/>
    </i>
    <i r="1">
      <x/>
    </i>
    <i r="2">
      <x v="69"/>
    </i>
    <i r="2">
      <x v="70"/>
    </i>
    <i>
      <x v="17"/>
    </i>
    <i r="1">
      <x v="6"/>
    </i>
    <i r="2">
      <x v="98"/>
    </i>
    <i>
      <x v="20"/>
    </i>
    <i r="1">
      <x v="2"/>
    </i>
    <i r="2">
      <x v="3"/>
    </i>
    <i r="2">
      <x v="67"/>
    </i>
    <i r="2">
      <x v="84"/>
    </i>
    <i r="2">
      <x v="91"/>
    </i>
    <i r="1">
      <x v="6"/>
    </i>
    <i r="2">
      <x v="64"/>
    </i>
    <i>
      <x v="24"/>
    </i>
    <i r="1">
      <x v="6"/>
    </i>
    <i r="2">
      <x v="37"/>
    </i>
    <i t="grand">
      <x/>
    </i>
  </rowItems>
  <colItems count="1">
    <i/>
  </colItems>
  <pageFields count="1">
    <pageField fld="17" hier="-1"/>
  </pageFields>
  <formats count="20">
    <format dxfId="65">
      <pivotArea collapsedLevelsAreSubtotals="1" fieldPosition="0">
        <references count="1">
          <reference field="6" count="1">
            <x v="0"/>
          </reference>
        </references>
      </pivotArea>
    </format>
    <format dxfId="58">
      <pivotArea type="all" dataOnly="0" outline="0" fieldPosition="0"/>
    </format>
    <format dxfId="57">
      <pivotArea field="6" type="button" dataOnly="0" labelOnly="1" outline="0" axis="axisRow" fieldPosition="0"/>
    </format>
    <format dxfId="56">
      <pivotArea dataOnly="0" labelOnly="1" fieldPosition="0">
        <references count="1">
          <reference field="6" count="6">
            <x v="0"/>
            <x v="1"/>
            <x v="17"/>
            <x v="20"/>
            <x v="21"/>
            <x v="23"/>
          </reference>
        </references>
      </pivotArea>
    </format>
    <format dxfId="55">
      <pivotArea dataOnly="0" labelOnly="1" grandRow="1" outline="0" fieldPosition="0"/>
    </format>
    <format dxfId="54">
      <pivotArea dataOnly="0" labelOnly="1" fieldPosition="0">
        <references count="2">
          <reference field="3" count="1">
            <x v="6"/>
          </reference>
          <reference field="6" count="1" selected="0">
            <x v="0"/>
          </reference>
        </references>
      </pivotArea>
    </format>
    <format dxfId="53">
      <pivotArea dataOnly="0" labelOnly="1" fieldPosition="0">
        <references count="2">
          <reference field="3" count="1">
            <x v="0"/>
          </reference>
          <reference field="6" count="1" selected="0">
            <x v="1"/>
          </reference>
        </references>
      </pivotArea>
    </format>
    <format dxfId="52">
      <pivotArea dataOnly="0" labelOnly="1" fieldPosition="0">
        <references count="2">
          <reference field="3" count="1">
            <x v="6"/>
          </reference>
          <reference field="6" count="1" selected="0">
            <x v="17"/>
          </reference>
        </references>
      </pivotArea>
    </format>
    <format dxfId="51">
      <pivotArea dataOnly="0" labelOnly="1" fieldPosition="0">
        <references count="2">
          <reference field="3" count="2">
            <x v="2"/>
            <x v="6"/>
          </reference>
          <reference field="6" count="1" selected="0">
            <x v="20"/>
          </reference>
        </references>
      </pivotArea>
    </format>
    <format dxfId="50">
      <pivotArea dataOnly="0" labelOnly="1" fieldPosition="0">
        <references count="2">
          <reference field="3" count="2">
            <x v="2"/>
            <x v="6"/>
          </reference>
          <reference field="6" count="1" selected="0">
            <x v="21"/>
          </reference>
        </references>
      </pivotArea>
    </format>
    <format dxfId="49">
      <pivotArea dataOnly="0" labelOnly="1" fieldPosition="0">
        <references count="2">
          <reference field="3" count="2">
            <x v="0"/>
            <x v="8"/>
          </reference>
          <reference field="6" count="1" selected="0">
            <x v="23"/>
          </reference>
        </references>
      </pivotArea>
    </format>
    <format dxfId="48">
      <pivotArea dataOnly="0" labelOnly="1" fieldPosition="0">
        <references count="3">
          <reference field="1" count="1">
            <x v="92"/>
          </reference>
          <reference field="3" count="1" selected="0">
            <x v="6"/>
          </reference>
          <reference field="6" count="1" selected="0">
            <x v="0"/>
          </reference>
        </references>
      </pivotArea>
    </format>
    <format dxfId="47">
      <pivotArea dataOnly="0" labelOnly="1" fieldPosition="0">
        <references count="3">
          <reference field="1" count="2">
            <x v="69"/>
            <x v="70"/>
          </reference>
          <reference field="3" count="1" selected="0">
            <x v="0"/>
          </reference>
          <reference field="6" count="1" selected="0">
            <x v="1"/>
          </reference>
        </references>
      </pivotArea>
    </format>
    <format dxfId="46">
      <pivotArea dataOnly="0" labelOnly="1" fieldPosition="0">
        <references count="3">
          <reference field="1" count="1">
            <x v="98"/>
          </reference>
          <reference field="3" count="1" selected="0">
            <x v="6"/>
          </reference>
          <reference field="6" count="1" selected="0">
            <x v="17"/>
          </reference>
        </references>
      </pivotArea>
    </format>
    <format dxfId="45">
      <pivotArea dataOnly="0" labelOnly="1" fieldPosition="0">
        <references count="3">
          <reference field="1" count="2">
            <x v="67"/>
            <x v="84"/>
          </reference>
          <reference field="3" count="1" selected="0">
            <x v="2"/>
          </reference>
          <reference field="6" count="1" selected="0">
            <x v="20"/>
          </reference>
        </references>
      </pivotArea>
    </format>
    <format dxfId="44">
      <pivotArea dataOnly="0" labelOnly="1" fieldPosition="0">
        <references count="3">
          <reference field="1" count="1">
            <x v="64"/>
          </reference>
          <reference field="3" count="1" selected="0">
            <x v="6"/>
          </reference>
          <reference field="6" count="1" selected="0">
            <x v="20"/>
          </reference>
        </references>
      </pivotArea>
    </format>
    <format dxfId="43">
      <pivotArea dataOnly="0" labelOnly="1" fieldPosition="0">
        <references count="3">
          <reference field="1" count="4">
            <x v="3"/>
            <x v="67"/>
            <x v="84"/>
            <x v="91"/>
          </reference>
          <reference field="3" count="1" selected="0">
            <x v="2"/>
          </reference>
          <reference field="6" count="1" selected="0">
            <x v="21"/>
          </reference>
        </references>
      </pivotArea>
    </format>
    <format dxfId="42">
      <pivotArea dataOnly="0" labelOnly="1" fieldPosition="0">
        <references count="3">
          <reference field="1" count="2">
            <x v="37"/>
            <x v="64"/>
          </reference>
          <reference field="3" count="1" selected="0">
            <x v="6"/>
          </reference>
          <reference field="6" count="1" selected="0">
            <x v="21"/>
          </reference>
        </references>
      </pivotArea>
    </format>
    <format dxfId="41">
      <pivotArea dataOnly="0" labelOnly="1" fieldPosition="0">
        <references count="3">
          <reference field="1" count="2">
            <x v="1"/>
            <x v="2"/>
          </reference>
          <reference field="3" count="1" selected="0">
            <x v="0"/>
          </reference>
          <reference field="6" count="1" selected="0">
            <x v="23"/>
          </reference>
        </references>
      </pivotArea>
    </format>
    <format dxfId="40">
      <pivotArea dataOnly="0" labelOnly="1" fieldPosition="0">
        <references count="3">
          <reference field="1" count="1">
            <x v="0"/>
          </reference>
          <reference field="3" count="1" selected="0">
            <x v="8"/>
          </reference>
          <reference field="6" count="1" selected="0">
            <x v="23"/>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F9C58A2-008F-44CD-9360-9B5FD0B4A86B}"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rowHeaderCaption="ESTADO" colHeaderCaption="Tiene respuesta">
  <location ref="A9:D14" firstHeaderRow="1" firstDataRow="2" firstDataCol="1" rowPageCount="3" colPageCount="1"/>
  <pivotFields count="20">
    <pivotField showAll="0"/>
    <pivotField dataField="1" showAll="0">
      <items count="54">
        <item x="1"/>
        <item x="2"/>
        <item x="3"/>
        <item x="4"/>
        <item x="5"/>
        <item x="6"/>
        <item x="7"/>
        <item x="8"/>
        <item x="18"/>
        <item x="9"/>
        <item x="10"/>
        <item x="11"/>
        <item x="12"/>
        <item x="13"/>
        <item x="14"/>
        <item x="15"/>
        <item x="30"/>
        <item x="16"/>
        <item x="17"/>
        <item x="19"/>
        <item x="20"/>
        <item x="21"/>
        <item x="22"/>
        <item x="23"/>
        <item x="24"/>
        <item x="25"/>
        <item x="26"/>
        <item x="27"/>
        <item x="29"/>
        <item x="31"/>
        <item x="32"/>
        <item x="33"/>
        <item x="34"/>
        <item x="35"/>
        <item x="36"/>
        <item x="37"/>
        <item x="38"/>
        <item x="39"/>
        <item x="40"/>
        <item x="41"/>
        <item x="42"/>
        <item x="43"/>
        <item x="44"/>
        <item x="45"/>
        <item x="46"/>
        <item x="47"/>
        <item x="48"/>
        <item x="49"/>
        <item x="50"/>
        <item x="51"/>
        <item x="52"/>
        <item x="0"/>
        <item x="28"/>
        <item t="default"/>
      </items>
    </pivotField>
    <pivotField showAll="0"/>
    <pivotField showAll="0"/>
    <pivotField showAll="0"/>
    <pivotField showAll="0"/>
    <pivotField showAll="0"/>
    <pivotField showAll="0"/>
    <pivotField showAll="0"/>
    <pivotField axis="axisPage" numFmtId="164" showAll="0">
      <items count="15">
        <item x="0"/>
        <item x="1"/>
        <item x="2"/>
        <item x="3"/>
        <item x="4"/>
        <item x="5"/>
        <item x="6"/>
        <item x="7"/>
        <item x="8"/>
        <item x="9"/>
        <item x="10"/>
        <item x="11"/>
        <item x="12"/>
        <item x="13"/>
        <item t="default"/>
      </items>
    </pivotField>
    <pivotField numFmtId="1" showAll="0"/>
    <pivotField axis="axisRow" showAll="0">
      <items count="4">
        <item x="1"/>
        <item x="2"/>
        <item x="0"/>
        <item t="default"/>
      </items>
    </pivotField>
    <pivotField numFmtId="14" showAll="0"/>
    <pivotField axis="axisCol" showAll="0">
      <items count="3">
        <item x="1"/>
        <item x="0"/>
        <item t="default"/>
      </items>
    </pivotField>
    <pivotField showAll="0"/>
    <pivotField showAll="0"/>
    <pivotField showAll="0"/>
    <pivotField showAll="0"/>
    <pivotField axis="axisPage" showAll="0">
      <items count="7">
        <item sd="0" x="0"/>
        <item x="1"/>
        <item sd="0" x="2"/>
        <item sd="0" x="3"/>
        <item sd="0" x="4"/>
        <item sd="0" x="5"/>
        <item t="default"/>
      </items>
    </pivotField>
    <pivotField axis="axisPage" showAll="0">
      <items count="10">
        <item sd="0" x="0"/>
        <item sd="0" x="1"/>
        <item sd="0" x="2"/>
        <item sd="0" x="3"/>
        <item sd="0" x="4"/>
        <item sd="0" x="5"/>
        <item sd="0" x="6"/>
        <item x="7"/>
        <item sd="0" x="8"/>
        <item t="default"/>
      </items>
    </pivotField>
  </pivotFields>
  <rowFields count="1">
    <field x="11"/>
  </rowFields>
  <rowItems count="4">
    <i>
      <x/>
    </i>
    <i>
      <x v="1"/>
    </i>
    <i>
      <x v="2"/>
    </i>
    <i t="grand">
      <x/>
    </i>
  </rowItems>
  <colFields count="1">
    <field x="13"/>
  </colFields>
  <colItems count="3">
    <i>
      <x/>
    </i>
    <i>
      <x v="1"/>
    </i>
    <i t="grand">
      <x/>
    </i>
  </colItems>
  <pageFields count="3">
    <pageField fld="19" hier="-1"/>
    <pageField fld="18" hier="-1"/>
    <pageField fld="9" hier="-1"/>
  </pageFields>
  <dataFields count="1">
    <dataField name="Cuenta de RADICADO" fld="1" subtotal="count" baseField="0" baseItem="0"/>
  </dataFields>
  <formats count="3">
    <format dxfId="142">
      <pivotArea outline="0" collapsedLevelsAreSubtotals="1" fieldPosition="0"/>
    </format>
    <format dxfId="141">
      <pivotArea dataOnly="0" labelOnly="1" fieldPosition="0">
        <references count="1">
          <reference field="13" count="0"/>
        </references>
      </pivotArea>
    </format>
    <format dxfId="140">
      <pivotArea dataOnly="0" labelOnly="1" grandCol="1" outline="0" fieldPosition="0"/>
    </format>
  </formats>
  <chartFormats count="5">
    <chartFormat chart="2" format="0" series="1">
      <pivotArea type="data" outline="0" fieldPosition="0">
        <references count="2">
          <reference field="4294967294" count="1" selected="0">
            <x v="0"/>
          </reference>
          <reference field="13" count="1" selected="0">
            <x v="0"/>
          </reference>
        </references>
      </pivotArea>
    </chartFormat>
    <chartFormat chart="2" format="1" series="1">
      <pivotArea type="data" outline="0" fieldPosition="0">
        <references count="2">
          <reference field="4294967294" count="1" selected="0">
            <x v="0"/>
          </reference>
          <reference field="13" count="1" selected="0">
            <x v="1"/>
          </reference>
        </references>
      </pivotArea>
    </chartFormat>
    <chartFormat chart="2" format="2">
      <pivotArea type="data" outline="0" fieldPosition="0">
        <references count="3">
          <reference field="4294967294" count="1" selected="0">
            <x v="0"/>
          </reference>
          <reference field="11" count="1" selected="0">
            <x v="2"/>
          </reference>
          <reference field="13" count="1" selected="0">
            <x v="0"/>
          </reference>
        </references>
      </pivotArea>
    </chartFormat>
    <chartFormat chart="2" format="3">
      <pivotArea type="data" outline="0" fieldPosition="0">
        <references count="3">
          <reference field="4294967294" count="1" selected="0">
            <x v="0"/>
          </reference>
          <reference field="11" count="1" selected="0">
            <x v="0"/>
          </reference>
          <reference field="13" count="1" selected="0">
            <x v="0"/>
          </reference>
        </references>
      </pivotArea>
    </chartFormat>
    <chartFormat chart="2" format="4">
      <pivotArea type="data" outline="0" fieldPosition="0">
        <references count="3">
          <reference field="4294967294" count="1" selected="0">
            <x v="0"/>
          </reference>
          <reference field="11" count="1" selected="0">
            <x v="2"/>
          </reference>
          <reference field="1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13A698-BD72-4C6D-A3D7-2D7FEEAF5377}" name="Tabla3" displayName="Tabla3" ref="B3:R394" totalsRowShown="0" headerRowDxfId="161" dataDxfId="160">
  <autoFilter ref="B3:R394" xr:uid="{8113A698-BD72-4C6D-A3D7-2D7FEEAF5377}"/>
  <tableColumns count="17">
    <tableColumn id="2" xr3:uid="{12229C6F-DE44-434D-A473-BE4845B428F5}" name="RADICADO" dataDxfId="159"/>
    <tableColumn id="3" xr3:uid="{169E350E-CA99-4DE0-BF91-8F776FB7E6E6}" name="FECHA DE RADICACIÓN" dataDxfId="158"/>
    <tableColumn id="5" xr3:uid="{65DBF9F1-23F9-449B-8D95-B1EB277BC5A0}" name="REMITENTE" dataDxfId="157"/>
    <tableColumn id="4" xr3:uid="{A1540A04-DD86-419B-BD62-D7D1E19AD772}" name="ASUNTO" dataDxfId="156"/>
    <tableColumn id="9" xr3:uid="{ACA92B45-EA1A-4232-92F4-E3AAE57B344E}" name="DEPENDENCIA" dataDxfId="155"/>
    <tableColumn id="10" xr3:uid="{18DC9EFC-4173-4D0D-B194-1B72F5D1C3DF}" name="RESPONSABLE" dataDxfId="154"/>
    <tableColumn id="7" xr3:uid="{285EE7FC-5D45-4A30-B3A2-78968A4D2916}" name="Tipos DP" dataDxfId="153"/>
    <tableColumn id="8" xr3:uid="{06DBC758-2DA1-4907-9F8E-F54149087A20}" name="DIAS HABILES RTA DP" dataDxfId="152">
      <calculatedColumnFormula>IF(ISBLANK(H4)," ",_xlfn.XLOOKUP(H4,Festivos!A:A,Festivos!B:B))</calculatedColumnFormula>
    </tableColumn>
    <tableColumn id="11" xr3:uid="{5BA5AD41-BFC6-4177-B13F-5FB039A9BFA2}" name="FECHA DE VECIMIENTO" dataDxfId="151">
      <calculatedColumnFormula>IFERROR(WORKDAY(Tabla3[[#This Row],[FECHA DE RADICACIÓN]],Tabla3[[#This Row],[DIAS HABILES RTA DP]],FESTIVOS),"")</calculatedColumnFormula>
    </tableColumn>
    <tableColumn id="6" xr3:uid="{583EDC0E-84D9-4B1B-A94E-FADCC22E9817}" name="DIAS FALTANTES PARA VENCIMIENTO" dataDxfId="150">
      <calculatedColumnFormula>IFERROR(Tabla3[[#This Row],[FECHA DE VECIMIENTO]]-$D$1,"")</calculatedColumnFormula>
    </tableColumn>
    <tableColumn id="12" xr3:uid="{96D0C38C-6460-412F-9894-3840AF4D597D}" name="ESTADO" dataDxfId="149">
      <calculatedColumnFormula>IF(Tabla3[[#This Row],[DIAS FALTANTES PARA VENCIMIENTO]]="","",IF(Tabla3[[#This Row],[DIAS FALTANTES PARA VENCIMIENTO]]&lt;=0,Festivos!$T$2,IF(AND(Tabla3[[#This Row],[DIAS FALTANTES PARA VENCIMIENTO]]&gt;=1,Tabla3[[#This Row],[DIAS FALTANTES PARA VENCIMIENTO]]&lt;=$D$2),Festivos!$T$3,Festivos!$T$4)))</calculatedColumnFormula>
    </tableColumn>
    <tableColumn id="15" xr3:uid="{A86A7820-70DB-4A08-A3A3-1412E63FDE33}" name="FECHA SEGUIMIENTO" dataDxfId="148"/>
    <tableColumn id="16" xr3:uid="{8712F9CA-D63D-4F06-9262-B88112F82284}" name="TIENE RESPUESTA_x000a_SI/ NO" dataDxfId="147"/>
    <tableColumn id="13" xr3:uid="{14269864-AE16-4ED3-8BE6-45948EF0A0B1}" name="FECHA RESPUESTA" dataDxfId="146"/>
    <tableColumn id="14" xr3:uid="{8ED520C6-D295-485E-8AF7-27D606945B3B}" name="RAD. RESPUESTA" dataDxfId="145"/>
    <tableColumn id="196" xr3:uid="{283EF5C9-2879-4516-99BB-367B74BBCCB2}" name="ACUSE DE RECIBO_x000a_SI / NO" dataDxfId="144"/>
    <tableColumn id="197" xr3:uid="{6B19F91B-093E-4375-A355-861620D9BE9F}" name="OBSERVACIONES AL SEGUIMIENTO" dataDxfId="14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1AED076-F7E5-4256-B2C3-6517A044A970}" name="Tabla9" displayName="Tabla9" ref="Q1:Q42" totalsRowShown="0" headerRowDxfId="91" dataDxfId="90">
  <autoFilter ref="Q1:Q42" xr:uid="{31AED076-F7E5-4256-B2C3-6517A044A970}"/>
  <tableColumns count="1">
    <tableColumn id="1" xr3:uid="{8E6CD9CC-B8C2-4D9E-9995-0692E1312049}" name="FESTIVOS" dataDxfId="89"/>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6BC7A9D-B46C-497F-A58A-DDE350C91594}" name="Tabla10" displayName="Tabla10" ref="A1:R23" totalsRowShown="0" headerRowDxfId="139">
  <autoFilter ref="A1:R23" xr:uid="{A6BC7A9D-B46C-497F-A58A-DDE350C91594}"/>
  <tableColumns count="18">
    <tableColumn id="1" xr3:uid="{8515BA4D-EC9E-457F-8B48-3A14D28BA7A3}" name="No."/>
    <tableColumn id="2" xr3:uid="{A26D85DE-A6AF-420F-BB36-A54A25D6588C}" name="RADICADO"/>
    <tableColumn id="3" xr3:uid="{1FE83BE0-8779-4469-9FF1-269B951A9AD4}" name="FECHA DE RADICACIÓN"/>
    <tableColumn id="4" xr3:uid="{9B42CE9B-5527-43EE-98C4-06EDC31F3A62}" name="REMITENTE"/>
    <tableColumn id="5" xr3:uid="{F3EC841D-7687-49D6-BDC9-CEDE33126C83}" name="ASUNTO"/>
    <tableColumn id="6" xr3:uid="{9613BC97-BEB6-4279-9AE4-06BC1EB33503}" name="DEPENDENCIA"/>
    <tableColumn id="7" xr3:uid="{0D0EB7B9-5B1A-4397-951D-2EBAEA74C09C}" name="RESPONSABLE"/>
    <tableColumn id="8" xr3:uid="{CF87A85A-2F0B-4540-96C2-120DCB135E80}" name="Tipos DP"/>
    <tableColumn id="9" xr3:uid="{17128796-924D-4F7B-95C6-75E536FE1D4C}" name="DIAS HABILES RTA DP" dataDxfId="138"/>
    <tableColumn id="10" xr3:uid="{2C542280-FDAB-4037-A9EB-91946FA74FC9}" name="FECHA DE VECIMIENTO" dataDxfId="137"/>
    <tableColumn id="11" xr3:uid="{A977D827-A506-417C-983D-8FB8FA0A8415}" name="DIAS FALTANTES PARA VENCIMIENTO" dataDxfId="136"/>
    <tableColumn id="12" xr3:uid="{2170219D-CDDE-4D99-AC76-4697185D9239}" name="ESTADO" dataDxfId="135"/>
    <tableColumn id="13" xr3:uid="{48B54509-F0B3-47BE-8B42-58DAF5BB1230}" name="FECHA SEGUIMIENTO" dataDxfId="134"/>
    <tableColumn id="14" xr3:uid="{99FFAA37-E40B-461C-9070-585B8993CCC0}" name="TIENE RESPUESTA_x000a_SI/ NO" dataDxfId="133"/>
    <tableColumn id="15" xr3:uid="{7D01A153-9D2A-4800-953A-02FE4CF86241}" name="FECHA RESPUESTA"/>
    <tableColumn id="16" xr3:uid="{068A1EE3-A2AE-4B5D-977F-DB83A27DC421}" name="RAD. RESPUESTA"/>
    <tableColumn id="17" xr3:uid="{5DD872BD-961F-4BE2-8FCC-70AF44F95C14}" name="ACUSE DE RECIBO_x000a_SI / NO"/>
    <tableColumn id="18" xr3:uid="{16B8CBBE-FB13-4848-A74A-7500B59D7E07}" name="OBSERVACION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81A3EFD-17D1-4C3E-A277-B06B6D4BE77E}" name="Tabla11" displayName="Tabla11" ref="A1:R10" totalsRowShown="0" headerRowDxfId="132" dataDxfId="131">
  <autoFilter ref="A1:R10" xr:uid="{C81A3EFD-17D1-4C3E-A277-B06B6D4BE77E}"/>
  <tableColumns count="18">
    <tableColumn id="1" xr3:uid="{C51C6D3C-B822-4E32-ADB2-DCB8767E9454}" name="No." dataDxfId="130"/>
    <tableColumn id="2" xr3:uid="{7D6022C9-9F34-413A-BD4C-CFC27267C83A}" name="RADICADO" dataDxfId="129"/>
    <tableColumn id="3" xr3:uid="{289C6727-5A43-494B-A90F-1AE486746412}" name="FECHA DE RADICACIÓN" dataDxfId="128"/>
    <tableColumn id="4" xr3:uid="{F9560338-5B47-40EC-81E7-6439016CE348}" name="REMITENTE" dataDxfId="127"/>
    <tableColumn id="5" xr3:uid="{395B864B-A427-4E13-A63F-9CB5F0D33E0F}" name="ASUNTO" dataDxfId="126"/>
    <tableColumn id="6" xr3:uid="{F98D21C6-4180-41F4-8A33-150F6A4E032A}" name="DEPENDENCIA" dataDxfId="125"/>
    <tableColumn id="7" xr3:uid="{BBF0269A-E7C6-44C2-9D22-25B372A45DB3}" name="RESPONSABLE" dataDxfId="124"/>
    <tableColumn id="8" xr3:uid="{6E8647AE-4A3D-4B52-9BAB-23177C20447A}" name="Tipos DP" dataDxfId="123"/>
    <tableColumn id="9" xr3:uid="{05E74BA9-8085-4640-B1D0-D46B37DD92F7}" name="DIAS HABILES RTA DP" dataDxfId="122"/>
    <tableColumn id="10" xr3:uid="{39AED577-7B6B-4AB8-BEE3-B5C4776B39D6}" name="FECHA DE VECIMIENTO" dataDxfId="121"/>
    <tableColumn id="11" xr3:uid="{80ECA4EF-CDA8-434B-8888-A212DD11D463}" name="DIAS FALTANTES PARA VENCIMIENTO" dataDxfId="120"/>
    <tableColumn id="12" xr3:uid="{89C9723D-1671-40AB-A9A8-D8F9458DF5F5}" name="ESTADO" dataDxfId="119"/>
    <tableColumn id="13" xr3:uid="{CA091691-8110-45E8-84CF-58E2B12487F0}" name="FECHA SEGUIMIENTO" dataDxfId="118"/>
    <tableColumn id="14" xr3:uid="{F4857E0E-0EB1-480B-B4B6-1C43F3571810}" name="TIENE RESPUESTA_x000a_SI/ NO" dataDxfId="117"/>
    <tableColumn id="15" xr3:uid="{BCA62DCF-7940-4B1D-A121-72EF29811DD5}" name="FECHA RESPUESTA" dataDxfId="116"/>
    <tableColumn id="16" xr3:uid="{CFD4847D-72CD-4192-AF3E-C6E68BCB5B15}" name="RAD. RESPUESTA" dataDxfId="115"/>
    <tableColumn id="17" xr3:uid="{79EF41E1-D28C-4B57-9B83-0195567F9467}" name="ACUSE DE RECIBO_x000a_SI / NO" dataDxfId="114"/>
    <tableColumn id="18" xr3:uid="{8DE248E9-BC23-441E-BB61-C3C4B6F3A14F}" name="OBSERVACIONES" dataDxfId="11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8D1DAA-D5F3-4D11-B69D-6791AE9FB498}" name="Tabla2" displayName="Tabla2" ref="A1:A15" totalsRowShown="0" headerRowDxfId="112" dataDxfId="110" headerRowBorderDxfId="111" tableBorderDxfId="109" totalsRowBorderDxfId="108">
  <autoFilter ref="A1:A15" xr:uid="{1E8D1DAA-D5F3-4D11-B69D-6791AE9FB498}"/>
  <tableColumns count="1">
    <tableColumn id="1" xr3:uid="{FE1C9BEE-D4F3-4AFD-86CB-E8BD71727917}" name="TIPOS DE PETICION" dataDxfId="107"/>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EFD78E5-62A6-447F-B9D6-E6021E69AC10}" name="Tabla4" displayName="Tabla4" ref="D1:D5" totalsRowShown="0" headerRowDxfId="106" dataDxfId="105">
  <autoFilter ref="D1:D5" xr:uid="{DEFD78E5-62A6-447F-B9D6-E6021E69AC10}"/>
  <tableColumns count="1">
    <tableColumn id="1" xr3:uid="{B789E564-3F7A-4BA0-97AA-063D5F5E28A2}" name="DEPENDENCIA" dataDxfId="104"/>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571124A-F69B-4EC3-B8A1-1FE592DF3991}" name="Tabla5" displayName="Tabla5" ref="F1:F7" totalsRowShown="0" headerRowDxfId="103" dataDxfId="102">
  <autoFilter ref="F1:F7" xr:uid="{2571124A-F69B-4EC3-B8A1-1FE592DF3991}"/>
  <tableColumns count="1">
    <tableColumn id="1" xr3:uid="{1EB97CDC-10E1-42CC-A8CE-4DD08D209910}" name="DESPACHO" dataDxfId="101"/>
  </tableColumns>
  <tableStyleInfo name="TableStyleLight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62FDC08-F0B0-4489-AA0E-85D118569B37}" name="Tabla6" displayName="Tabla6" ref="H1:H79" totalsRowShown="0" headerRowDxfId="100" dataDxfId="99">
  <autoFilter ref="H1:H79" xr:uid="{C62FDC08-F0B0-4489-AA0E-85D118569B37}"/>
  <tableColumns count="1">
    <tableColumn id="1" xr3:uid="{F03A6DA7-B87E-4A09-BF22-132103C2329A}" name="AGDL" dataDxfId="98"/>
  </tableColumns>
  <tableStyleInfo name="TableStyleLight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3D512C9-231D-4916-AB48-463230278C95}" name="Tabla7" displayName="Tabla7" ref="J1:J50" totalsRowShown="0" headerRowDxfId="97" dataDxfId="96">
  <autoFilter ref="J1:J50" xr:uid="{83D512C9-231D-4916-AB48-463230278C95}"/>
  <tableColumns count="1">
    <tableColumn id="1" xr3:uid="{707208BE-FDAC-4543-9727-413C4CA7C07F}" name="AGPJ" dataDxfId="95"/>
  </tableColumns>
  <tableStyleInfo name="TableStyleLight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1DA16AC-C4F9-4BD0-9049-5B6F6598C7F6}" name="Tabla8" displayName="Tabla8" ref="L1:L23" totalsRowShown="0" headerRowDxfId="94" dataDxfId="93">
  <autoFilter ref="L1:L23" xr:uid="{B1DA16AC-C4F9-4BD0-9049-5B6F6598C7F6}"/>
  <tableColumns count="1">
    <tableColumn id="1" xr3:uid="{BA9580C2-8D44-41AB-A275-B3F77C3D24EA}" name="INSPECCIONES" dataDxfId="92"/>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drawing" Target="../drawings/drawing5.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64B2F-8E2D-4CD0-84C9-69DBB2CB8FEB}">
  <dimension ref="A3:B15"/>
  <sheetViews>
    <sheetView workbookViewId="0">
      <selection activeCell="A3" sqref="A3"/>
    </sheetView>
  </sheetViews>
  <sheetFormatPr baseColWidth="10" defaultColWidth="11.42578125" defaultRowHeight="15" x14ac:dyDescent="0.25"/>
  <cols>
    <col min="1" max="1" width="65.85546875" bestFit="1" customWidth="1"/>
    <col min="2" max="2" width="22.28515625" bestFit="1" customWidth="1"/>
    <col min="3" max="3" width="8.28515625" bestFit="1" customWidth="1"/>
    <col min="4" max="5" width="12.5703125" bestFit="1" customWidth="1"/>
  </cols>
  <sheetData>
    <row r="3" spans="1:2" x14ac:dyDescent="0.25">
      <c r="A3" s="89" t="s">
        <v>0</v>
      </c>
      <c r="B3" s="90" t="s">
        <v>1</v>
      </c>
    </row>
    <row r="4" spans="1:2" x14ac:dyDescent="0.25">
      <c r="A4" s="91" t="s">
        <v>2</v>
      </c>
      <c r="B4" s="90">
        <v>15</v>
      </c>
    </row>
    <row r="5" spans="1:2" x14ac:dyDescent="0.25">
      <c r="A5" s="91" t="s">
        <v>3</v>
      </c>
      <c r="B5" s="90">
        <v>6</v>
      </c>
    </row>
    <row r="6" spans="1:2" x14ac:dyDescent="0.25">
      <c r="A6" s="91" t="s">
        <v>4</v>
      </c>
      <c r="B6" s="90">
        <v>19</v>
      </c>
    </row>
    <row r="7" spans="1:2" x14ac:dyDescent="0.25">
      <c r="A7" s="91" t="s">
        <v>5</v>
      </c>
      <c r="B7" s="90">
        <v>1</v>
      </c>
    </row>
    <row r="8" spans="1:2" x14ac:dyDescent="0.25">
      <c r="A8" s="91" t="s">
        <v>6</v>
      </c>
      <c r="B8" s="90">
        <v>5</v>
      </c>
    </row>
    <row r="9" spans="1:2" x14ac:dyDescent="0.25">
      <c r="A9" s="91" t="s">
        <v>7</v>
      </c>
      <c r="B9" s="90">
        <v>9</v>
      </c>
    </row>
    <row r="10" spans="1:2" x14ac:dyDescent="0.25">
      <c r="A10" s="91" t="s">
        <v>8</v>
      </c>
      <c r="B10" s="90">
        <v>57</v>
      </c>
    </row>
    <row r="11" spans="1:2" x14ac:dyDescent="0.25">
      <c r="A11" s="91" t="s">
        <v>9</v>
      </c>
      <c r="B11" s="90">
        <v>5</v>
      </c>
    </row>
    <row r="12" spans="1:2" x14ac:dyDescent="0.25">
      <c r="A12" s="91" t="s">
        <v>10</v>
      </c>
      <c r="B12" s="90">
        <v>1</v>
      </c>
    </row>
    <row r="13" spans="1:2" x14ac:dyDescent="0.25">
      <c r="A13" s="91" t="s">
        <v>11</v>
      </c>
      <c r="B13" s="90">
        <v>8</v>
      </c>
    </row>
    <row r="14" spans="1:2" x14ac:dyDescent="0.25">
      <c r="A14" s="91" t="s">
        <v>12</v>
      </c>
      <c r="B14" s="90">
        <v>1</v>
      </c>
    </row>
    <row r="15" spans="1:2" x14ac:dyDescent="0.25">
      <c r="A15" s="92" t="s">
        <v>13</v>
      </c>
      <c r="B15" s="105">
        <v>127</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90269-97B0-499E-A163-B4311BC420F0}">
  <sheetPr>
    <tabColor rgb="FFFF66FF"/>
  </sheetPr>
  <dimension ref="A1:X664"/>
  <sheetViews>
    <sheetView topLeftCell="AA1" zoomScale="115" zoomScaleNormal="115" workbookViewId="0">
      <selection activeCell="AA3" sqref="AA3"/>
    </sheetView>
  </sheetViews>
  <sheetFormatPr baseColWidth="10" defaultColWidth="11.42578125" defaultRowHeight="15" x14ac:dyDescent="0.25"/>
  <cols>
    <col min="1" max="1" width="30.7109375" style="4" hidden="1" customWidth="1"/>
    <col min="2" max="2" width="14.42578125" style="4" hidden="1" customWidth="1"/>
    <col min="3" max="3" width="11.42578125" style="4" hidden="1" customWidth="1"/>
    <col min="4" max="4" width="15.7109375" style="4" hidden="1" customWidth="1"/>
    <col min="5" max="5" width="11.42578125" style="4" hidden="1" customWidth="1"/>
    <col min="6" max="6" width="32.140625" style="4" hidden="1" customWidth="1"/>
    <col min="7" max="7" width="11.42578125" style="4" hidden="1" customWidth="1"/>
    <col min="8" max="8" width="41.42578125" style="4" hidden="1" customWidth="1"/>
    <col min="9" max="9" width="11.42578125" style="4" hidden="1" customWidth="1"/>
    <col min="10" max="10" width="42.5703125" style="4" hidden="1" customWidth="1"/>
    <col min="11" max="11" width="11.42578125" style="4" hidden="1" customWidth="1"/>
    <col min="12" max="12" width="38.7109375" style="4" hidden="1" customWidth="1"/>
    <col min="13" max="13" width="11.42578125" style="4" hidden="1" customWidth="1"/>
    <col min="14" max="14" width="16.5703125" style="4" hidden="1" customWidth="1"/>
    <col min="15" max="16" width="11.42578125" style="4" hidden="1" customWidth="1"/>
    <col min="17" max="17" width="16.5703125" style="4" hidden="1" customWidth="1"/>
    <col min="18" max="18" width="53.5703125" style="4" hidden="1" customWidth="1"/>
    <col min="19" max="23" width="11.42578125" style="4" hidden="1" customWidth="1"/>
    <col min="24" max="24" width="11.42578125" hidden="1" customWidth="1"/>
    <col min="25" max="26" width="0" hidden="1" customWidth="1"/>
  </cols>
  <sheetData>
    <row r="1" spans="1:21" ht="27.75" customHeight="1" x14ac:dyDescent="0.25">
      <c r="A1" s="6" t="s">
        <v>449</v>
      </c>
      <c r="B1" s="7" t="s">
        <v>67</v>
      </c>
      <c r="D1" s="4" t="s">
        <v>65</v>
      </c>
      <c r="F1" s="4" t="s">
        <v>450</v>
      </c>
      <c r="H1" s="4" t="s">
        <v>78</v>
      </c>
      <c r="J1" s="4" t="s">
        <v>113</v>
      </c>
      <c r="L1" s="4" t="s">
        <v>86</v>
      </c>
      <c r="N1" s="4" t="s">
        <v>451</v>
      </c>
      <c r="Q1" s="2" t="s">
        <v>452</v>
      </c>
      <c r="R1" s="2" t="s">
        <v>453</v>
      </c>
      <c r="T1" s="4" t="s">
        <v>454</v>
      </c>
      <c r="U1" s="4" t="s">
        <v>455</v>
      </c>
    </row>
    <row r="2" spans="1:21" x14ac:dyDescent="0.25">
      <c r="A2" s="8" t="s">
        <v>456</v>
      </c>
      <c r="B2" s="9">
        <v>15</v>
      </c>
      <c r="D2" s="4" t="s">
        <v>450</v>
      </c>
      <c r="F2" s="4" t="s">
        <v>457</v>
      </c>
      <c r="H2" s="4" t="s">
        <v>458</v>
      </c>
      <c r="J2" s="4" t="s">
        <v>459</v>
      </c>
      <c r="L2" s="4" t="s">
        <v>460</v>
      </c>
      <c r="N2" s="10">
        <v>44837</v>
      </c>
      <c r="Q2" s="5">
        <v>44851</v>
      </c>
      <c r="R2" s="4" t="s">
        <v>461</v>
      </c>
      <c r="T2" s="4" t="s">
        <v>379</v>
      </c>
      <c r="U2" s="4" t="s">
        <v>462</v>
      </c>
    </row>
    <row r="3" spans="1:21" x14ac:dyDescent="0.25">
      <c r="A3" s="8" t="s">
        <v>395</v>
      </c>
      <c r="B3" s="9">
        <v>3</v>
      </c>
      <c r="D3" s="4" t="s">
        <v>78</v>
      </c>
      <c r="F3" s="4" t="s">
        <v>463</v>
      </c>
      <c r="H3" s="4" t="s">
        <v>23</v>
      </c>
      <c r="J3" s="4" t="s">
        <v>464</v>
      </c>
      <c r="L3" s="4" t="s">
        <v>465</v>
      </c>
      <c r="N3" s="10">
        <f t="shared" ref="N3:N34" si="0">WORKDAY.INTL(N2,1,1,FESTIVOS)</f>
        <v>44838</v>
      </c>
      <c r="Q3" s="5">
        <v>44872</v>
      </c>
      <c r="R3" s="4" t="s">
        <v>466</v>
      </c>
      <c r="T3" s="4" t="s">
        <v>387</v>
      </c>
      <c r="U3" s="11" t="s">
        <v>467</v>
      </c>
    </row>
    <row r="4" spans="1:21" x14ac:dyDescent="0.25">
      <c r="A4" s="8" t="s">
        <v>182</v>
      </c>
      <c r="B4" s="9">
        <v>5</v>
      </c>
      <c r="D4" s="4" t="s">
        <v>113</v>
      </c>
      <c r="F4" s="4" t="s">
        <v>468</v>
      </c>
      <c r="H4" s="4" t="s">
        <v>469</v>
      </c>
      <c r="J4" s="4" t="s">
        <v>24</v>
      </c>
      <c r="L4" s="4" t="s">
        <v>470</v>
      </c>
      <c r="N4" s="10">
        <f t="shared" si="0"/>
        <v>44839</v>
      </c>
      <c r="Q4" s="5">
        <v>44879</v>
      </c>
      <c r="R4" s="4" t="s">
        <v>471</v>
      </c>
      <c r="T4" s="4" t="s">
        <v>386</v>
      </c>
      <c r="U4" s="4" t="s">
        <v>472</v>
      </c>
    </row>
    <row r="5" spans="1:21" x14ac:dyDescent="0.25">
      <c r="A5" s="8" t="s">
        <v>80</v>
      </c>
      <c r="B5" s="9">
        <v>10</v>
      </c>
      <c r="D5" s="4" t="s">
        <v>86</v>
      </c>
      <c r="F5" s="4" t="s">
        <v>473</v>
      </c>
      <c r="H5" s="4" t="s">
        <v>474</v>
      </c>
      <c r="J5" s="4" t="s">
        <v>475</v>
      </c>
      <c r="L5" s="4" t="s">
        <v>476</v>
      </c>
      <c r="N5" s="10">
        <f t="shared" si="0"/>
        <v>44840</v>
      </c>
      <c r="Q5" s="5">
        <v>44903</v>
      </c>
      <c r="R5" s="4" t="s">
        <v>477</v>
      </c>
    </row>
    <row r="6" spans="1:21" x14ac:dyDescent="0.25">
      <c r="A6" s="8" t="s">
        <v>178</v>
      </c>
      <c r="B6" s="9">
        <v>1</v>
      </c>
      <c r="F6" s="4" t="s">
        <v>478</v>
      </c>
      <c r="H6" s="4" t="s">
        <v>479</v>
      </c>
      <c r="J6" s="4" t="s">
        <v>25</v>
      </c>
      <c r="L6" s="4" t="s">
        <v>480</v>
      </c>
      <c r="N6" s="10">
        <f t="shared" si="0"/>
        <v>44841</v>
      </c>
      <c r="Q6" s="5">
        <v>44920</v>
      </c>
      <c r="R6" s="4" t="s">
        <v>481</v>
      </c>
    </row>
    <row r="7" spans="1:21" x14ac:dyDescent="0.25">
      <c r="A7" s="8" t="s">
        <v>153</v>
      </c>
      <c r="B7" s="9">
        <v>3</v>
      </c>
      <c r="F7" s="4" t="s">
        <v>482</v>
      </c>
      <c r="H7" s="4" t="s">
        <v>483</v>
      </c>
      <c r="J7" s="4" t="s">
        <v>484</v>
      </c>
      <c r="L7" s="4" t="s">
        <v>485</v>
      </c>
      <c r="N7" s="10">
        <f t="shared" si="0"/>
        <v>44844</v>
      </c>
      <c r="Q7" s="5">
        <v>44927</v>
      </c>
      <c r="R7" s="4" t="s">
        <v>486</v>
      </c>
    </row>
    <row r="8" spans="1:21" x14ac:dyDescent="0.25">
      <c r="A8" s="8" t="s">
        <v>109</v>
      </c>
      <c r="B8" s="9">
        <v>5</v>
      </c>
      <c r="H8" s="4" t="s">
        <v>487</v>
      </c>
      <c r="J8" s="4" t="s">
        <v>488</v>
      </c>
      <c r="L8" s="4" t="s">
        <v>489</v>
      </c>
      <c r="N8" s="10">
        <f t="shared" si="0"/>
        <v>44845</v>
      </c>
      <c r="Q8" s="5">
        <v>44935</v>
      </c>
      <c r="R8" s="4" t="s">
        <v>490</v>
      </c>
    </row>
    <row r="9" spans="1:21" x14ac:dyDescent="0.25">
      <c r="A9" s="8" t="s">
        <v>131</v>
      </c>
      <c r="B9" s="9">
        <v>10</v>
      </c>
      <c r="H9" s="4" t="s">
        <v>491</v>
      </c>
      <c r="J9" s="4" t="s">
        <v>26</v>
      </c>
      <c r="L9" s="4" t="s">
        <v>492</v>
      </c>
      <c r="N9" s="10">
        <f t="shared" si="0"/>
        <v>44846</v>
      </c>
      <c r="Q9" s="5">
        <v>45005</v>
      </c>
      <c r="R9" s="4" t="s">
        <v>493</v>
      </c>
    </row>
    <row r="10" spans="1:21" x14ac:dyDescent="0.25">
      <c r="A10" s="8" t="s">
        <v>87</v>
      </c>
      <c r="B10" s="9">
        <v>15</v>
      </c>
      <c r="H10" s="4" t="s">
        <v>494</v>
      </c>
      <c r="J10" s="4" t="s">
        <v>495</v>
      </c>
      <c r="L10" s="4" t="s">
        <v>496</v>
      </c>
      <c r="N10" s="10">
        <f t="shared" si="0"/>
        <v>44847</v>
      </c>
      <c r="Q10" s="5">
        <v>45018</v>
      </c>
      <c r="R10" s="4" t="s">
        <v>497</v>
      </c>
    </row>
    <row r="11" spans="1:21" x14ac:dyDescent="0.25">
      <c r="A11" s="8" t="s">
        <v>90</v>
      </c>
      <c r="B11" s="9">
        <v>15</v>
      </c>
      <c r="H11" s="4" t="s">
        <v>498</v>
      </c>
      <c r="J11" s="4" t="s">
        <v>499</v>
      </c>
      <c r="L11" s="4" t="s">
        <v>500</v>
      </c>
      <c r="N11" s="10">
        <f t="shared" si="0"/>
        <v>44848</v>
      </c>
      <c r="Q11" s="5">
        <v>45022</v>
      </c>
      <c r="R11" s="4" t="s">
        <v>501</v>
      </c>
    </row>
    <row r="12" spans="1:21" x14ac:dyDescent="0.25">
      <c r="A12" s="8" t="s">
        <v>102</v>
      </c>
      <c r="B12" s="9">
        <v>5</v>
      </c>
      <c r="H12" s="4" t="s">
        <v>502</v>
      </c>
      <c r="J12" s="4" t="s">
        <v>503</v>
      </c>
      <c r="L12" s="4" t="s">
        <v>504</v>
      </c>
      <c r="N12" s="10">
        <f t="shared" si="0"/>
        <v>44852</v>
      </c>
      <c r="Q12" s="5">
        <v>45023</v>
      </c>
      <c r="R12" s="4" t="s">
        <v>505</v>
      </c>
    </row>
    <row r="13" spans="1:21" x14ac:dyDescent="0.25">
      <c r="A13" s="8" t="s">
        <v>226</v>
      </c>
      <c r="B13" s="9">
        <v>10</v>
      </c>
      <c r="H13" s="4" t="s">
        <v>506</v>
      </c>
      <c r="J13" s="4" t="s">
        <v>507</v>
      </c>
      <c r="L13" s="4" t="s">
        <v>508</v>
      </c>
      <c r="N13" s="10">
        <f t="shared" si="0"/>
        <v>44853</v>
      </c>
      <c r="Q13" s="5">
        <v>45025</v>
      </c>
      <c r="R13" s="4" t="s">
        <v>509</v>
      </c>
    </row>
    <row r="14" spans="1:21" x14ac:dyDescent="0.25">
      <c r="A14" s="8" t="s">
        <v>94</v>
      </c>
      <c r="B14" s="9">
        <v>10</v>
      </c>
      <c r="H14" s="4" t="s">
        <v>510</v>
      </c>
      <c r="J14" s="4" t="s">
        <v>511</v>
      </c>
      <c r="L14" s="4" t="s">
        <v>512</v>
      </c>
      <c r="N14" s="10">
        <f t="shared" si="0"/>
        <v>44854</v>
      </c>
      <c r="Q14" s="5">
        <v>45047</v>
      </c>
      <c r="R14" s="4" t="s">
        <v>513</v>
      </c>
    </row>
    <row r="15" spans="1:21" x14ac:dyDescent="0.25">
      <c r="A15" s="12" t="s">
        <v>514</v>
      </c>
      <c r="B15" s="9">
        <v>30</v>
      </c>
      <c r="H15" s="4" t="s">
        <v>515</v>
      </c>
      <c r="J15" s="4" t="s">
        <v>516</v>
      </c>
      <c r="L15" s="4" t="s">
        <v>517</v>
      </c>
      <c r="N15" s="10">
        <f t="shared" si="0"/>
        <v>44855</v>
      </c>
      <c r="Q15" s="5">
        <v>45068</v>
      </c>
      <c r="R15" s="4" t="s">
        <v>518</v>
      </c>
    </row>
    <row r="16" spans="1:21" x14ac:dyDescent="0.25">
      <c r="A16" s="12"/>
      <c r="H16" s="4" t="s">
        <v>519</v>
      </c>
      <c r="J16" s="4" t="s">
        <v>520</v>
      </c>
      <c r="L16" s="4" t="s">
        <v>521</v>
      </c>
      <c r="N16" s="10">
        <f t="shared" si="0"/>
        <v>44858</v>
      </c>
      <c r="Q16" s="5">
        <v>45089</v>
      </c>
      <c r="R16" s="4" t="s">
        <v>522</v>
      </c>
    </row>
    <row r="17" spans="8:18" x14ac:dyDescent="0.25">
      <c r="H17" s="4" t="s">
        <v>523</v>
      </c>
      <c r="J17" s="4" t="s">
        <v>524</v>
      </c>
      <c r="L17" s="4" t="s">
        <v>525</v>
      </c>
      <c r="N17" s="10">
        <f t="shared" si="0"/>
        <v>44859</v>
      </c>
      <c r="Q17" s="5">
        <v>45096</v>
      </c>
      <c r="R17" s="4" t="s">
        <v>526</v>
      </c>
    </row>
    <row r="18" spans="8:18" x14ac:dyDescent="0.25">
      <c r="H18" s="4" t="s">
        <v>527</v>
      </c>
      <c r="J18" s="4" t="s">
        <v>27</v>
      </c>
      <c r="L18" s="4" t="s">
        <v>528</v>
      </c>
      <c r="N18" s="10">
        <f t="shared" si="0"/>
        <v>44860</v>
      </c>
      <c r="Q18" s="5">
        <v>45110</v>
      </c>
      <c r="R18" s="4" t="s">
        <v>529</v>
      </c>
    </row>
    <row r="19" spans="8:18" x14ac:dyDescent="0.25">
      <c r="H19" s="4" t="s">
        <v>530</v>
      </c>
      <c r="J19" s="4" t="s">
        <v>531</v>
      </c>
      <c r="L19" s="4" t="s">
        <v>532</v>
      </c>
      <c r="N19" s="10">
        <f t="shared" si="0"/>
        <v>44861</v>
      </c>
      <c r="Q19" s="5">
        <v>45127</v>
      </c>
      <c r="R19" s="4" t="s">
        <v>533</v>
      </c>
    </row>
    <row r="20" spans="8:18" x14ac:dyDescent="0.25">
      <c r="H20" s="4" t="s">
        <v>29</v>
      </c>
      <c r="J20" s="4" t="s">
        <v>534</v>
      </c>
      <c r="L20" s="4" t="s">
        <v>47</v>
      </c>
      <c r="N20" s="10">
        <f t="shared" si="0"/>
        <v>44862</v>
      </c>
      <c r="Q20" s="5">
        <v>45145</v>
      </c>
      <c r="R20" s="4" t="s">
        <v>535</v>
      </c>
    </row>
    <row r="21" spans="8:18" x14ac:dyDescent="0.25">
      <c r="H21" s="4" t="s">
        <v>30</v>
      </c>
      <c r="J21" s="4" t="s">
        <v>28</v>
      </c>
      <c r="L21" s="4" t="s">
        <v>536</v>
      </c>
      <c r="N21" s="10">
        <f t="shared" si="0"/>
        <v>44865</v>
      </c>
      <c r="Q21" s="5">
        <v>45159</v>
      </c>
      <c r="R21" s="4" t="s">
        <v>537</v>
      </c>
    </row>
    <row r="22" spans="8:18" x14ac:dyDescent="0.25">
      <c r="H22" s="4" t="s">
        <v>31</v>
      </c>
      <c r="J22" s="4" t="s">
        <v>538</v>
      </c>
      <c r="L22" s="4" t="s">
        <v>539</v>
      </c>
      <c r="N22" s="10">
        <f t="shared" si="0"/>
        <v>44866</v>
      </c>
      <c r="Q22" s="5">
        <v>45215</v>
      </c>
      <c r="R22" s="4" t="s">
        <v>540</v>
      </c>
    </row>
    <row r="23" spans="8:18" x14ac:dyDescent="0.25">
      <c r="H23" s="4" t="s">
        <v>541</v>
      </c>
      <c r="J23" s="4" t="s">
        <v>542</v>
      </c>
      <c r="L23" s="4" t="s">
        <v>543</v>
      </c>
      <c r="N23" s="10">
        <f t="shared" si="0"/>
        <v>44867</v>
      </c>
      <c r="Q23" s="5">
        <v>45236</v>
      </c>
      <c r="R23" s="4" t="s">
        <v>544</v>
      </c>
    </row>
    <row r="24" spans="8:18" x14ac:dyDescent="0.25">
      <c r="H24" s="4" t="s">
        <v>545</v>
      </c>
      <c r="J24" s="4" t="s">
        <v>546</v>
      </c>
      <c r="N24" s="10">
        <f t="shared" si="0"/>
        <v>44868</v>
      </c>
      <c r="Q24" s="5">
        <v>45243</v>
      </c>
      <c r="R24" s="4" t="s">
        <v>547</v>
      </c>
    </row>
    <row r="25" spans="8:18" x14ac:dyDescent="0.25">
      <c r="H25" s="4" t="s">
        <v>548</v>
      </c>
      <c r="J25" s="4" t="s">
        <v>549</v>
      </c>
      <c r="N25" s="10">
        <f t="shared" si="0"/>
        <v>44869</v>
      </c>
      <c r="Q25" s="5">
        <v>45268</v>
      </c>
      <c r="R25" s="4" t="s">
        <v>477</v>
      </c>
    </row>
    <row r="26" spans="8:18" x14ac:dyDescent="0.25">
      <c r="H26" s="4" t="s">
        <v>550</v>
      </c>
      <c r="J26" s="4" t="s">
        <v>551</v>
      </c>
      <c r="N26" s="10">
        <f t="shared" si="0"/>
        <v>44873</v>
      </c>
      <c r="Q26" s="5">
        <v>45285</v>
      </c>
      <c r="R26" s="4" t="s">
        <v>481</v>
      </c>
    </row>
    <row r="27" spans="8:18" x14ac:dyDescent="0.25">
      <c r="H27" s="4" t="s">
        <v>552</v>
      </c>
      <c r="J27" s="4" t="s">
        <v>33</v>
      </c>
      <c r="N27" s="10">
        <f t="shared" si="0"/>
        <v>44874</v>
      </c>
      <c r="Q27" s="5">
        <v>45292</v>
      </c>
      <c r="R27" s="4" t="s">
        <v>486</v>
      </c>
    </row>
    <row r="28" spans="8:18" x14ac:dyDescent="0.25">
      <c r="H28" s="4" t="s">
        <v>553</v>
      </c>
      <c r="J28" s="4" t="s">
        <v>554</v>
      </c>
      <c r="N28" s="10">
        <f t="shared" si="0"/>
        <v>44875</v>
      </c>
      <c r="Q28" s="5">
        <v>45299</v>
      </c>
      <c r="R28" s="4" t="s">
        <v>555</v>
      </c>
    </row>
    <row r="29" spans="8:18" x14ac:dyDescent="0.25">
      <c r="H29" s="4" t="s">
        <v>556</v>
      </c>
      <c r="J29" s="4" t="s">
        <v>557</v>
      </c>
      <c r="N29" s="10">
        <f t="shared" si="0"/>
        <v>44876</v>
      </c>
      <c r="Q29" s="5">
        <v>45376</v>
      </c>
      <c r="R29" s="4" t="s">
        <v>558</v>
      </c>
    </row>
    <row r="30" spans="8:18" x14ac:dyDescent="0.25">
      <c r="H30" s="4" t="s">
        <v>56</v>
      </c>
      <c r="J30" s="4" t="s">
        <v>34</v>
      </c>
      <c r="N30" s="10">
        <f t="shared" si="0"/>
        <v>44880</v>
      </c>
      <c r="Q30" s="5">
        <v>45379</v>
      </c>
      <c r="R30" s="4" t="s">
        <v>559</v>
      </c>
    </row>
    <row r="31" spans="8:18" x14ac:dyDescent="0.25">
      <c r="H31" s="4" t="s">
        <v>560</v>
      </c>
      <c r="J31" s="4" t="s">
        <v>561</v>
      </c>
      <c r="N31" s="10">
        <f t="shared" si="0"/>
        <v>44881</v>
      </c>
      <c r="Q31" s="5">
        <v>45380</v>
      </c>
      <c r="R31" s="4" t="s">
        <v>562</v>
      </c>
    </row>
    <row r="32" spans="8:18" x14ac:dyDescent="0.25">
      <c r="H32" s="4" t="s">
        <v>563</v>
      </c>
      <c r="J32" s="4" t="s">
        <v>564</v>
      </c>
      <c r="N32" s="10">
        <f t="shared" si="0"/>
        <v>44882</v>
      </c>
      <c r="Q32" s="5">
        <v>45413</v>
      </c>
      <c r="R32" s="4" t="s">
        <v>513</v>
      </c>
    </row>
    <row r="33" spans="8:18" x14ac:dyDescent="0.25">
      <c r="H33" s="4" t="s">
        <v>565</v>
      </c>
      <c r="J33" s="4" t="s">
        <v>37</v>
      </c>
      <c r="N33" s="10">
        <f t="shared" si="0"/>
        <v>44883</v>
      </c>
      <c r="Q33" s="5">
        <v>45425</v>
      </c>
      <c r="R33" s="4" t="s">
        <v>566</v>
      </c>
    </row>
    <row r="34" spans="8:18" x14ac:dyDescent="0.25">
      <c r="H34" s="4" t="s">
        <v>567</v>
      </c>
      <c r="J34" s="4" t="s">
        <v>38</v>
      </c>
      <c r="N34" s="10">
        <f t="shared" si="0"/>
        <v>44886</v>
      </c>
      <c r="Q34" s="5">
        <v>45446</v>
      </c>
      <c r="R34" s="4" t="s">
        <v>568</v>
      </c>
    </row>
    <row r="35" spans="8:18" x14ac:dyDescent="0.25">
      <c r="H35" s="4" t="s">
        <v>569</v>
      </c>
      <c r="J35" s="4" t="s">
        <v>570</v>
      </c>
      <c r="N35" s="10">
        <f t="shared" ref="N35:N66" si="1">WORKDAY.INTL(N34,1,1,FESTIVOS)</f>
        <v>44887</v>
      </c>
      <c r="Q35" s="5">
        <v>45453</v>
      </c>
      <c r="R35" s="4" t="s">
        <v>571</v>
      </c>
    </row>
    <row r="36" spans="8:18" x14ac:dyDescent="0.25">
      <c r="H36" s="4" t="s">
        <v>572</v>
      </c>
      <c r="J36" s="4" t="s">
        <v>573</v>
      </c>
      <c r="N36" s="10">
        <f t="shared" si="1"/>
        <v>44888</v>
      </c>
      <c r="Q36" s="5">
        <v>45474</v>
      </c>
      <c r="R36" s="4" t="s">
        <v>574</v>
      </c>
    </row>
    <row r="37" spans="8:18" x14ac:dyDescent="0.25">
      <c r="H37" s="4" t="s">
        <v>575</v>
      </c>
      <c r="J37" s="4" t="s">
        <v>576</v>
      </c>
      <c r="N37" s="10">
        <f t="shared" si="1"/>
        <v>44889</v>
      </c>
      <c r="Q37" s="5">
        <v>45511</v>
      </c>
      <c r="R37" s="4" t="s">
        <v>535</v>
      </c>
    </row>
    <row r="38" spans="8:18" x14ac:dyDescent="0.25">
      <c r="H38" s="4" t="s">
        <v>36</v>
      </c>
      <c r="J38" s="4" t="s">
        <v>577</v>
      </c>
      <c r="N38" s="10">
        <f t="shared" si="1"/>
        <v>44890</v>
      </c>
      <c r="Q38" s="5">
        <v>45523</v>
      </c>
      <c r="R38" s="4" t="s">
        <v>578</v>
      </c>
    </row>
    <row r="39" spans="8:18" x14ac:dyDescent="0.25">
      <c r="H39" s="4" t="s">
        <v>579</v>
      </c>
      <c r="J39" s="4" t="s">
        <v>42</v>
      </c>
      <c r="N39" s="10">
        <f t="shared" si="1"/>
        <v>44893</v>
      </c>
      <c r="Q39" s="5">
        <v>45579</v>
      </c>
      <c r="R39" s="4" t="s">
        <v>580</v>
      </c>
    </row>
    <row r="40" spans="8:18" x14ac:dyDescent="0.25">
      <c r="H40" s="4" t="s">
        <v>581</v>
      </c>
      <c r="J40" s="4" t="s">
        <v>582</v>
      </c>
      <c r="N40" s="10">
        <f t="shared" si="1"/>
        <v>44894</v>
      </c>
      <c r="Q40" s="5">
        <v>45600</v>
      </c>
      <c r="R40" s="4" t="s">
        <v>583</v>
      </c>
    </row>
    <row r="41" spans="8:18" x14ac:dyDescent="0.25">
      <c r="H41" s="4" t="s">
        <v>584</v>
      </c>
      <c r="J41" s="4" t="s">
        <v>585</v>
      </c>
      <c r="N41" s="10">
        <f t="shared" si="1"/>
        <v>44895</v>
      </c>
      <c r="Q41" s="5">
        <v>45607</v>
      </c>
      <c r="R41" s="4" t="s">
        <v>586</v>
      </c>
    </row>
    <row r="42" spans="8:18" x14ac:dyDescent="0.25">
      <c r="H42" s="4" t="s">
        <v>587</v>
      </c>
      <c r="J42" s="4" t="s">
        <v>588</v>
      </c>
      <c r="N42" s="10">
        <f t="shared" si="1"/>
        <v>44896</v>
      </c>
      <c r="Q42" s="5">
        <v>45651</v>
      </c>
      <c r="R42" s="4" t="s">
        <v>481</v>
      </c>
    </row>
    <row r="43" spans="8:18" x14ac:dyDescent="0.25">
      <c r="H43" s="4" t="s">
        <v>589</v>
      </c>
      <c r="J43" s="4" t="s">
        <v>53</v>
      </c>
      <c r="N43" s="10">
        <f t="shared" si="1"/>
        <v>44897</v>
      </c>
      <c r="Q43" s="13"/>
    </row>
    <row r="44" spans="8:18" x14ac:dyDescent="0.25">
      <c r="H44" s="4" t="s">
        <v>590</v>
      </c>
      <c r="J44" s="4" t="s">
        <v>48</v>
      </c>
      <c r="N44" s="10">
        <f t="shared" si="1"/>
        <v>44900</v>
      </c>
      <c r="Q44" s="13"/>
    </row>
    <row r="45" spans="8:18" x14ac:dyDescent="0.25">
      <c r="H45" s="4" t="s">
        <v>591</v>
      </c>
      <c r="J45" s="4" t="s">
        <v>49</v>
      </c>
      <c r="N45" s="10">
        <f t="shared" si="1"/>
        <v>44901</v>
      </c>
      <c r="Q45" s="13"/>
    </row>
    <row r="46" spans="8:18" x14ac:dyDescent="0.25">
      <c r="H46" s="4" t="s">
        <v>592</v>
      </c>
      <c r="J46" s="4" t="s">
        <v>593</v>
      </c>
      <c r="N46" s="10">
        <f t="shared" si="1"/>
        <v>44902</v>
      </c>
      <c r="Q46" s="13"/>
    </row>
    <row r="47" spans="8:18" x14ac:dyDescent="0.25">
      <c r="H47" s="4" t="s">
        <v>594</v>
      </c>
      <c r="J47" s="4" t="s">
        <v>595</v>
      </c>
      <c r="N47" s="10">
        <f t="shared" si="1"/>
        <v>44904</v>
      </c>
      <c r="Q47" s="13"/>
    </row>
    <row r="48" spans="8:18" x14ac:dyDescent="0.25">
      <c r="H48" s="4" t="s">
        <v>596</v>
      </c>
      <c r="J48" s="4" t="s">
        <v>597</v>
      </c>
      <c r="N48" s="10">
        <f t="shared" si="1"/>
        <v>44907</v>
      </c>
      <c r="Q48" s="13"/>
    </row>
    <row r="49" spans="8:17" x14ac:dyDescent="0.25">
      <c r="H49" s="4" t="s">
        <v>39</v>
      </c>
      <c r="J49" s="4" t="s">
        <v>598</v>
      </c>
      <c r="N49" s="10">
        <f t="shared" si="1"/>
        <v>44908</v>
      </c>
      <c r="Q49" s="13"/>
    </row>
    <row r="50" spans="8:17" x14ac:dyDescent="0.25">
      <c r="H50" s="4" t="s">
        <v>40</v>
      </c>
      <c r="J50" s="4" t="s">
        <v>52</v>
      </c>
      <c r="N50" s="10">
        <f t="shared" si="1"/>
        <v>44909</v>
      </c>
      <c r="Q50" s="13"/>
    </row>
    <row r="51" spans="8:17" x14ac:dyDescent="0.25">
      <c r="H51" s="4" t="s">
        <v>599</v>
      </c>
      <c r="N51" s="10">
        <f t="shared" si="1"/>
        <v>44910</v>
      </c>
      <c r="Q51" s="13"/>
    </row>
    <row r="52" spans="8:17" x14ac:dyDescent="0.25">
      <c r="H52" s="4" t="s">
        <v>600</v>
      </c>
      <c r="N52" s="10">
        <f t="shared" si="1"/>
        <v>44911</v>
      </c>
      <c r="Q52" s="13"/>
    </row>
    <row r="53" spans="8:17" x14ac:dyDescent="0.25">
      <c r="H53" s="4" t="s">
        <v>601</v>
      </c>
      <c r="N53" s="10">
        <f t="shared" si="1"/>
        <v>44914</v>
      </c>
      <c r="Q53" s="13"/>
    </row>
    <row r="54" spans="8:17" x14ac:dyDescent="0.25">
      <c r="H54" s="4" t="s">
        <v>602</v>
      </c>
      <c r="N54" s="10">
        <f t="shared" si="1"/>
        <v>44915</v>
      </c>
      <c r="Q54" s="13"/>
    </row>
    <row r="55" spans="8:17" x14ac:dyDescent="0.25">
      <c r="H55" s="4" t="s">
        <v>603</v>
      </c>
      <c r="N55" s="10">
        <f t="shared" si="1"/>
        <v>44916</v>
      </c>
      <c r="Q55" s="13"/>
    </row>
    <row r="56" spans="8:17" x14ac:dyDescent="0.25">
      <c r="H56" s="4" t="s">
        <v>44</v>
      </c>
      <c r="N56" s="10">
        <f t="shared" si="1"/>
        <v>44917</v>
      </c>
      <c r="Q56" s="13"/>
    </row>
    <row r="57" spans="8:17" x14ac:dyDescent="0.25">
      <c r="H57" s="4" t="s">
        <v>604</v>
      </c>
      <c r="N57" s="10">
        <f t="shared" si="1"/>
        <v>44918</v>
      </c>
      <c r="Q57" s="13"/>
    </row>
    <row r="58" spans="8:17" x14ac:dyDescent="0.25">
      <c r="H58" s="4" t="s">
        <v>605</v>
      </c>
      <c r="N58" s="10">
        <f t="shared" si="1"/>
        <v>44921</v>
      </c>
      <c r="Q58" s="13"/>
    </row>
    <row r="59" spans="8:17" x14ac:dyDescent="0.25">
      <c r="H59" s="4" t="s">
        <v>606</v>
      </c>
      <c r="N59" s="10">
        <f t="shared" si="1"/>
        <v>44922</v>
      </c>
      <c r="Q59" s="13"/>
    </row>
    <row r="60" spans="8:17" x14ac:dyDescent="0.25">
      <c r="H60" s="4" t="s">
        <v>46</v>
      </c>
      <c r="N60" s="10">
        <f t="shared" si="1"/>
        <v>44923</v>
      </c>
      <c r="Q60" s="13"/>
    </row>
    <row r="61" spans="8:17" x14ac:dyDescent="0.25">
      <c r="H61" s="4" t="s">
        <v>607</v>
      </c>
      <c r="N61" s="10">
        <f t="shared" si="1"/>
        <v>44924</v>
      </c>
      <c r="Q61" s="13"/>
    </row>
    <row r="62" spans="8:17" x14ac:dyDescent="0.25">
      <c r="H62" s="4" t="s">
        <v>608</v>
      </c>
      <c r="N62" s="10">
        <f t="shared" si="1"/>
        <v>44925</v>
      </c>
      <c r="Q62" s="13"/>
    </row>
    <row r="63" spans="8:17" x14ac:dyDescent="0.25">
      <c r="H63" s="4" t="s">
        <v>609</v>
      </c>
      <c r="N63" s="10">
        <f t="shared" si="1"/>
        <v>44928</v>
      </c>
      <c r="Q63" s="13"/>
    </row>
    <row r="64" spans="8:17" x14ac:dyDescent="0.25">
      <c r="H64" s="4" t="s">
        <v>610</v>
      </c>
      <c r="N64" s="10">
        <f t="shared" si="1"/>
        <v>44929</v>
      </c>
      <c r="Q64" s="13"/>
    </row>
    <row r="65" spans="8:17" x14ac:dyDescent="0.25">
      <c r="H65" s="4" t="s">
        <v>611</v>
      </c>
      <c r="N65" s="10">
        <f t="shared" si="1"/>
        <v>44930</v>
      </c>
      <c r="Q65" s="13"/>
    </row>
    <row r="66" spans="8:17" x14ac:dyDescent="0.25">
      <c r="H66" s="4" t="s">
        <v>612</v>
      </c>
      <c r="N66" s="10">
        <f t="shared" si="1"/>
        <v>44931</v>
      </c>
      <c r="Q66" s="13"/>
    </row>
    <row r="67" spans="8:17" x14ac:dyDescent="0.25">
      <c r="H67" s="4" t="s">
        <v>613</v>
      </c>
      <c r="N67" s="10">
        <f t="shared" ref="N67:N98" si="2">WORKDAY.INTL(N66,1,1,FESTIVOS)</f>
        <v>44932</v>
      </c>
      <c r="Q67" s="13"/>
    </row>
    <row r="68" spans="8:17" x14ac:dyDescent="0.25">
      <c r="H68" s="4" t="s">
        <v>614</v>
      </c>
      <c r="N68" s="10">
        <f t="shared" si="2"/>
        <v>44936</v>
      </c>
      <c r="Q68" s="13"/>
    </row>
    <row r="69" spans="8:17" x14ac:dyDescent="0.25">
      <c r="H69" s="4" t="s">
        <v>615</v>
      </c>
      <c r="N69" s="10">
        <f t="shared" si="2"/>
        <v>44937</v>
      </c>
      <c r="Q69" s="13"/>
    </row>
    <row r="70" spans="8:17" x14ac:dyDescent="0.25">
      <c r="H70" s="4" t="s">
        <v>50</v>
      </c>
      <c r="N70" s="10">
        <f t="shared" si="2"/>
        <v>44938</v>
      </c>
      <c r="Q70" s="13"/>
    </row>
    <row r="71" spans="8:17" x14ac:dyDescent="0.25">
      <c r="H71" s="4" t="s">
        <v>616</v>
      </c>
      <c r="N71" s="10">
        <f t="shared" si="2"/>
        <v>44939</v>
      </c>
      <c r="Q71" s="13"/>
    </row>
    <row r="72" spans="8:17" x14ac:dyDescent="0.25">
      <c r="H72" s="4" t="s">
        <v>51</v>
      </c>
      <c r="N72" s="10">
        <f t="shared" si="2"/>
        <v>44942</v>
      </c>
      <c r="Q72" s="13"/>
    </row>
    <row r="73" spans="8:17" x14ac:dyDescent="0.25">
      <c r="H73" s="4" t="s">
        <v>617</v>
      </c>
      <c r="N73" s="10">
        <f t="shared" si="2"/>
        <v>44943</v>
      </c>
      <c r="Q73" s="13"/>
    </row>
    <row r="74" spans="8:17" x14ac:dyDescent="0.25">
      <c r="H74" s="4" t="s">
        <v>618</v>
      </c>
      <c r="N74" s="10">
        <f t="shared" si="2"/>
        <v>44944</v>
      </c>
      <c r="Q74" s="13"/>
    </row>
    <row r="75" spans="8:17" x14ac:dyDescent="0.25">
      <c r="H75" s="4" t="s">
        <v>619</v>
      </c>
      <c r="N75" s="10">
        <f t="shared" si="2"/>
        <v>44945</v>
      </c>
      <c r="Q75" s="13"/>
    </row>
    <row r="76" spans="8:17" x14ac:dyDescent="0.25">
      <c r="H76" s="4" t="s">
        <v>620</v>
      </c>
      <c r="N76" s="10">
        <f t="shared" si="2"/>
        <v>44946</v>
      </c>
      <c r="Q76" s="13"/>
    </row>
    <row r="77" spans="8:17" x14ac:dyDescent="0.25">
      <c r="H77" s="4" t="s">
        <v>621</v>
      </c>
      <c r="N77" s="10">
        <f t="shared" si="2"/>
        <v>44949</v>
      </c>
      <c r="Q77" s="13"/>
    </row>
    <row r="78" spans="8:17" x14ac:dyDescent="0.25">
      <c r="H78" s="4" t="s">
        <v>622</v>
      </c>
      <c r="N78" s="10">
        <f t="shared" si="2"/>
        <v>44950</v>
      </c>
      <c r="Q78" s="13"/>
    </row>
    <row r="79" spans="8:17" x14ac:dyDescent="0.25">
      <c r="H79" s="4" t="s">
        <v>623</v>
      </c>
      <c r="N79" s="10">
        <f t="shared" si="2"/>
        <v>44951</v>
      </c>
      <c r="Q79" s="13"/>
    </row>
    <row r="80" spans="8:17" x14ac:dyDescent="0.25">
      <c r="N80" s="10">
        <f t="shared" si="2"/>
        <v>44952</v>
      </c>
      <c r="Q80" s="13"/>
    </row>
    <row r="81" spans="14:17" x14ac:dyDescent="0.25">
      <c r="N81" s="10">
        <f t="shared" si="2"/>
        <v>44953</v>
      </c>
      <c r="Q81" s="13"/>
    </row>
    <row r="82" spans="14:17" x14ac:dyDescent="0.25">
      <c r="N82" s="10">
        <f t="shared" si="2"/>
        <v>44956</v>
      </c>
      <c r="Q82" s="13"/>
    </row>
    <row r="83" spans="14:17" x14ac:dyDescent="0.25">
      <c r="N83" s="10">
        <f t="shared" si="2"/>
        <v>44957</v>
      </c>
      <c r="Q83" s="13"/>
    </row>
    <row r="84" spans="14:17" x14ac:dyDescent="0.25">
      <c r="N84" s="10">
        <f t="shared" si="2"/>
        <v>44958</v>
      </c>
      <c r="Q84" s="13"/>
    </row>
    <row r="85" spans="14:17" x14ac:dyDescent="0.25">
      <c r="N85" s="10">
        <f t="shared" si="2"/>
        <v>44959</v>
      </c>
      <c r="Q85" s="13"/>
    </row>
    <row r="86" spans="14:17" x14ac:dyDescent="0.25">
      <c r="N86" s="10">
        <f t="shared" si="2"/>
        <v>44960</v>
      </c>
      <c r="Q86" s="13"/>
    </row>
    <row r="87" spans="14:17" x14ac:dyDescent="0.25">
      <c r="N87" s="10">
        <f t="shared" si="2"/>
        <v>44963</v>
      </c>
      <c r="Q87" s="13"/>
    </row>
    <row r="88" spans="14:17" x14ac:dyDescent="0.25">
      <c r="N88" s="10">
        <f t="shared" si="2"/>
        <v>44964</v>
      </c>
      <c r="Q88" s="13"/>
    </row>
    <row r="89" spans="14:17" x14ac:dyDescent="0.25">
      <c r="N89" s="10">
        <f t="shared" si="2"/>
        <v>44965</v>
      </c>
      <c r="Q89" s="13"/>
    </row>
    <row r="90" spans="14:17" x14ac:dyDescent="0.25">
      <c r="N90" s="10">
        <f t="shared" si="2"/>
        <v>44966</v>
      </c>
      <c r="Q90" s="13"/>
    </row>
    <row r="91" spans="14:17" x14ac:dyDescent="0.25">
      <c r="N91" s="10">
        <f t="shared" si="2"/>
        <v>44967</v>
      </c>
      <c r="Q91" s="13"/>
    </row>
    <row r="92" spans="14:17" x14ac:dyDescent="0.25">
      <c r="N92" s="10">
        <f t="shared" si="2"/>
        <v>44970</v>
      </c>
      <c r="Q92" s="13"/>
    </row>
    <row r="93" spans="14:17" x14ac:dyDescent="0.25">
      <c r="N93" s="10">
        <f t="shared" si="2"/>
        <v>44971</v>
      </c>
      <c r="Q93" s="13"/>
    </row>
    <row r="94" spans="14:17" x14ac:dyDescent="0.25">
      <c r="N94" s="10">
        <f t="shared" si="2"/>
        <v>44972</v>
      </c>
      <c r="Q94" s="13"/>
    </row>
    <row r="95" spans="14:17" x14ac:dyDescent="0.25">
      <c r="N95" s="10">
        <f t="shared" si="2"/>
        <v>44973</v>
      </c>
      <c r="Q95" s="13"/>
    </row>
    <row r="96" spans="14:17" x14ac:dyDescent="0.25">
      <c r="N96" s="10">
        <f t="shared" si="2"/>
        <v>44974</v>
      </c>
      <c r="Q96" s="13"/>
    </row>
    <row r="97" spans="14:17" x14ac:dyDescent="0.25">
      <c r="N97" s="10">
        <f t="shared" si="2"/>
        <v>44977</v>
      </c>
      <c r="Q97" s="13"/>
    </row>
    <row r="98" spans="14:17" x14ac:dyDescent="0.25">
      <c r="N98" s="10">
        <f t="shared" si="2"/>
        <v>44978</v>
      </c>
      <c r="Q98" s="13"/>
    </row>
    <row r="99" spans="14:17" x14ac:dyDescent="0.25">
      <c r="N99" s="10">
        <f t="shared" ref="N99:N130" si="3">WORKDAY.INTL(N98,1,1,FESTIVOS)</f>
        <v>44979</v>
      </c>
      <c r="Q99" s="13"/>
    </row>
    <row r="100" spans="14:17" x14ac:dyDescent="0.25">
      <c r="N100" s="10">
        <f t="shared" si="3"/>
        <v>44980</v>
      </c>
      <c r="Q100" s="13"/>
    </row>
    <row r="101" spans="14:17" x14ac:dyDescent="0.25">
      <c r="N101" s="10">
        <f t="shared" si="3"/>
        <v>44981</v>
      </c>
      <c r="Q101" s="13"/>
    </row>
    <row r="102" spans="14:17" x14ac:dyDescent="0.25">
      <c r="N102" s="10">
        <f t="shared" si="3"/>
        <v>44984</v>
      </c>
      <c r="Q102" s="13"/>
    </row>
    <row r="103" spans="14:17" x14ac:dyDescent="0.25">
      <c r="N103" s="10">
        <f t="shared" si="3"/>
        <v>44985</v>
      </c>
      <c r="Q103" s="13"/>
    </row>
    <row r="104" spans="14:17" x14ac:dyDescent="0.25">
      <c r="N104" s="10">
        <f t="shared" si="3"/>
        <v>44986</v>
      </c>
      <c r="Q104" s="13"/>
    </row>
    <row r="105" spans="14:17" x14ac:dyDescent="0.25">
      <c r="N105" s="10">
        <f t="shared" si="3"/>
        <v>44987</v>
      </c>
      <c r="Q105" s="13"/>
    </row>
    <row r="106" spans="14:17" x14ac:dyDescent="0.25">
      <c r="N106" s="10">
        <f t="shared" si="3"/>
        <v>44988</v>
      </c>
      <c r="Q106" s="13"/>
    </row>
    <row r="107" spans="14:17" x14ac:dyDescent="0.25">
      <c r="N107" s="10">
        <f t="shared" si="3"/>
        <v>44991</v>
      </c>
      <c r="Q107" s="13"/>
    </row>
    <row r="108" spans="14:17" x14ac:dyDescent="0.25">
      <c r="N108" s="10">
        <f t="shared" si="3"/>
        <v>44992</v>
      </c>
      <c r="Q108" s="13"/>
    </row>
    <row r="109" spans="14:17" x14ac:dyDescent="0.25">
      <c r="N109" s="10">
        <f t="shared" si="3"/>
        <v>44993</v>
      </c>
      <c r="Q109" s="13"/>
    </row>
    <row r="110" spans="14:17" x14ac:dyDescent="0.25">
      <c r="N110" s="10">
        <f t="shared" si="3"/>
        <v>44994</v>
      </c>
      <c r="Q110" s="13"/>
    </row>
    <row r="111" spans="14:17" x14ac:dyDescent="0.25">
      <c r="N111" s="10">
        <f t="shared" si="3"/>
        <v>44995</v>
      </c>
      <c r="Q111" s="13"/>
    </row>
    <row r="112" spans="14:17" x14ac:dyDescent="0.25">
      <c r="N112" s="10">
        <f t="shared" si="3"/>
        <v>44998</v>
      </c>
      <c r="Q112" s="13"/>
    </row>
    <row r="113" spans="14:17" x14ac:dyDescent="0.25">
      <c r="N113" s="10">
        <f t="shared" si="3"/>
        <v>44999</v>
      </c>
      <c r="Q113" s="13"/>
    </row>
    <row r="114" spans="14:17" x14ac:dyDescent="0.25">
      <c r="N114" s="10">
        <f t="shared" si="3"/>
        <v>45000</v>
      </c>
      <c r="Q114" s="13"/>
    </row>
    <row r="115" spans="14:17" x14ac:dyDescent="0.25">
      <c r="N115" s="10">
        <f t="shared" si="3"/>
        <v>45001</v>
      </c>
      <c r="Q115" s="13"/>
    </row>
    <row r="116" spans="14:17" x14ac:dyDescent="0.25">
      <c r="N116" s="10">
        <f t="shared" si="3"/>
        <v>45002</v>
      </c>
      <c r="Q116" s="13"/>
    </row>
    <row r="117" spans="14:17" x14ac:dyDescent="0.25">
      <c r="N117" s="10">
        <f t="shared" si="3"/>
        <v>45006</v>
      </c>
      <c r="Q117" s="13"/>
    </row>
    <row r="118" spans="14:17" x14ac:dyDescent="0.25">
      <c r="N118" s="10">
        <f t="shared" si="3"/>
        <v>45007</v>
      </c>
      <c r="Q118" s="13"/>
    </row>
    <row r="119" spans="14:17" x14ac:dyDescent="0.25">
      <c r="N119" s="10">
        <f t="shared" si="3"/>
        <v>45008</v>
      </c>
      <c r="Q119" s="13"/>
    </row>
    <row r="120" spans="14:17" x14ac:dyDescent="0.25">
      <c r="N120" s="10">
        <f t="shared" si="3"/>
        <v>45009</v>
      </c>
      <c r="Q120" s="13"/>
    </row>
    <row r="121" spans="14:17" x14ac:dyDescent="0.25">
      <c r="N121" s="10">
        <f t="shared" si="3"/>
        <v>45012</v>
      </c>
      <c r="Q121" s="13"/>
    </row>
    <row r="122" spans="14:17" x14ac:dyDescent="0.25">
      <c r="N122" s="10">
        <f t="shared" si="3"/>
        <v>45013</v>
      </c>
      <c r="Q122" s="13"/>
    </row>
    <row r="123" spans="14:17" x14ac:dyDescent="0.25">
      <c r="N123" s="10">
        <f t="shared" si="3"/>
        <v>45014</v>
      </c>
      <c r="Q123" s="13"/>
    </row>
    <row r="124" spans="14:17" x14ac:dyDescent="0.25">
      <c r="N124" s="10">
        <f t="shared" si="3"/>
        <v>45015</v>
      </c>
      <c r="Q124" s="13"/>
    </row>
    <row r="125" spans="14:17" x14ac:dyDescent="0.25">
      <c r="N125" s="10">
        <f t="shared" si="3"/>
        <v>45016</v>
      </c>
      <c r="Q125" s="13"/>
    </row>
    <row r="126" spans="14:17" x14ac:dyDescent="0.25">
      <c r="N126" s="10">
        <f t="shared" si="3"/>
        <v>45019</v>
      </c>
      <c r="Q126" s="13"/>
    </row>
    <row r="127" spans="14:17" x14ac:dyDescent="0.25">
      <c r="N127" s="10">
        <f t="shared" si="3"/>
        <v>45020</v>
      </c>
      <c r="Q127" s="13"/>
    </row>
    <row r="128" spans="14:17" x14ac:dyDescent="0.25">
      <c r="N128" s="10">
        <f t="shared" si="3"/>
        <v>45021</v>
      </c>
      <c r="Q128" s="13"/>
    </row>
    <row r="129" spans="14:17" x14ac:dyDescent="0.25">
      <c r="N129" s="10">
        <f t="shared" si="3"/>
        <v>45026</v>
      </c>
      <c r="Q129" s="13"/>
    </row>
    <row r="130" spans="14:17" x14ac:dyDescent="0.25">
      <c r="N130" s="10">
        <f t="shared" si="3"/>
        <v>45027</v>
      </c>
      <c r="Q130" s="13"/>
    </row>
    <row r="131" spans="14:17" x14ac:dyDescent="0.25">
      <c r="N131" s="10">
        <f t="shared" ref="N131:N162" si="4">WORKDAY.INTL(N130,1,1,FESTIVOS)</f>
        <v>45028</v>
      </c>
      <c r="Q131" s="13"/>
    </row>
    <row r="132" spans="14:17" x14ac:dyDescent="0.25">
      <c r="N132" s="10">
        <f t="shared" si="4"/>
        <v>45029</v>
      </c>
      <c r="Q132" s="13"/>
    </row>
    <row r="133" spans="14:17" x14ac:dyDescent="0.25">
      <c r="N133" s="10">
        <f t="shared" si="4"/>
        <v>45030</v>
      </c>
      <c r="Q133" s="13"/>
    </row>
    <row r="134" spans="14:17" x14ac:dyDescent="0.25">
      <c r="N134" s="10">
        <f t="shared" si="4"/>
        <v>45033</v>
      </c>
      <c r="Q134" s="13"/>
    </row>
    <row r="135" spans="14:17" x14ac:dyDescent="0.25">
      <c r="N135" s="10">
        <f t="shared" si="4"/>
        <v>45034</v>
      </c>
      <c r="Q135" s="13"/>
    </row>
    <row r="136" spans="14:17" x14ac:dyDescent="0.25">
      <c r="N136" s="10">
        <f t="shared" si="4"/>
        <v>45035</v>
      </c>
      <c r="Q136" s="13"/>
    </row>
    <row r="137" spans="14:17" x14ac:dyDescent="0.25">
      <c r="N137" s="10">
        <f t="shared" si="4"/>
        <v>45036</v>
      </c>
      <c r="Q137" s="13"/>
    </row>
    <row r="138" spans="14:17" x14ac:dyDescent="0.25">
      <c r="N138" s="10">
        <f t="shared" si="4"/>
        <v>45037</v>
      </c>
      <c r="Q138" s="13"/>
    </row>
    <row r="139" spans="14:17" x14ac:dyDescent="0.25">
      <c r="N139" s="10">
        <f t="shared" si="4"/>
        <v>45040</v>
      </c>
      <c r="Q139" s="13"/>
    </row>
    <row r="140" spans="14:17" x14ac:dyDescent="0.25">
      <c r="N140" s="10">
        <f t="shared" si="4"/>
        <v>45041</v>
      </c>
      <c r="Q140" s="13"/>
    </row>
    <row r="141" spans="14:17" x14ac:dyDescent="0.25">
      <c r="N141" s="10">
        <f t="shared" si="4"/>
        <v>45042</v>
      </c>
      <c r="Q141" s="13"/>
    </row>
    <row r="142" spans="14:17" x14ac:dyDescent="0.25">
      <c r="N142" s="10">
        <f t="shared" si="4"/>
        <v>45043</v>
      </c>
      <c r="Q142" s="13"/>
    </row>
    <row r="143" spans="14:17" x14ac:dyDescent="0.25">
      <c r="N143" s="10">
        <f t="shared" si="4"/>
        <v>45044</v>
      </c>
      <c r="Q143" s="13"/>
    </row>
    <row r="144" spans="14:17" x14ac:dyDescent="0.25">
      <c r="N144" s="10">
        <f t="shared" si="4"/>
        <v>45048</v>
      </c>
      <c r="Q144" s="13"/>
    </row>
    <row r="145" spans="14:17" x14ac:dyDescent="0.25">
      <c r="N145" s="10">
        <f t="shared" si="4"/>
        <v>45049</v>
      </c>
      <c r="Q145" s="13"/>
    </row>
    <row r="146" spans="14:17" x14ac:dyDescent="0.25">
      <c r="N146" s="10">
        <f t="shared" si="4"/>
        <v>45050</v>
      </c>
      <c r="Q146" s="13"/>
    </row>
    <row r="147" spans="14:17" x14ac:dyDescent="0.25">
      <c r="N147" s="10">
        <f t="shared" si="4"/>
        <v>45051</v>
      </c>
      <c r="Q147" s="13"/>
    </row>
    <row r="148" spans="14:17" x14ac:dyDescent="0.25">
      <c r="N148" s="10">
        <f t="shared" si="4"/>
        <v>45054</v>
      </c>
      <c r="Q148" s="13"/>
    </row>
    <row r="149" spans="14:17" x14ac:dyDescent="0.25">
      <c r="N149" s="10">
        <f t="shared" si="4"/>
        <v>45055</v>
      </c>
      <c r="Q149" s="13"/>
    </row>
    <row r="150" spans="14:17" x14ac:dyDescent="0.25">
      <c r="N150" s="10">
        <f t="shared" si="4"/>
        <v>45056</v>
      </c>
      <c r="Q150" s="13"/>
    </row>
    <row r="151" spans="14:17" x14ac:dyDescent="0.25">
      <c r="N151" s="10">
        <f t="shared" si="4"/>
        <v>45057</v>
      </c>
      <c r="Q151" s="13"/>
    </row>
    <row r="152" spans="14:17" x14ac:dyDescent="0.25">
      <c r="N152" s="10">
        <f t="shared" si="4"/>
        <v>45058</v>
      </c>
      <c r="Q152" s="13"/>
    </row>
    <row r="153" spans="14:17" x14ac:dyDescent="0.25">
      <c r="N153" s="10">
        <f t="shared" si="4"/>
        <v>45061</v>
      </c>
      <c r="Q153" s="13"/>
    </row>
    <row r="154" spans="14:17" x14ac:dyDescent="0.25">
      <c r="N154" s="10">
        <f t="shared" si="4"/>
        <v>45062</v>
      </c>
      <c r="Q154" s="13"/>
    </row>
    <row r="155" spans="14:17" x14ac:dyDescent="0.25">
      <c r="N155" s="10">
        <f t="shared" si="4"/>
        <v>45063</v>
      </c>
      <c r="Q155" s="13"/>
    </row>
    <row r="156" spans="14:17" x14ac:dyDescent="0.25">
      <c r="N156" s="10">
        <f t="shared" si="4"/>
        <v>45064</v>
      </c>
      <c r="Q156" s="13"/>
    </row>
    <row r="157" spans="14:17" x14ac:dyDescent="0.25">
      <c r="N157" s="10">
        <f t="shared" si="4"/>
        <v>45065</v>
      </c>
      <c r="Q157" s="13"/>
    </row>
    <row r="158" spans="14:17" x14ac:dyDescent="0.25">
      <c r="N158" s="10">
        <f t="shared" si="4"/>
        <v>45069</v>
      </c>
      <c r="Q158" s="13"/>
    </row>
    <row r="159" spans="14:17" x14ac:dyDescent="0.25">
      <c r="N159" s="10">
        <f t="shared" si="4"/>
        <v>45070</v>
      </c>
      <c r="Q159" s="13"/>
    </row>
    <row r="160" spans="14:17" x14ac:dyDescent="0.25">
      <c r="N160" s="10">
        <f t="shared" si="4"/>
        <v>45071</v>
      </c>
      <c r="Q160" s="13"/>
    </row>
    <row r="161" spans="14:17" x14ac:dyDescent="0.25">
      <c r="N161" s="10">
        <f t="shared" si="4"/>
        <v>45072</v>
      </c>
      <c r="Q161" s="13"/>
    </row>
    <row r="162" spans="14:17" x14ac:dyDescent="0.25">
      <c r="N162" s="10">
        <f t="shared" si="4"/>
        <v>45075</v>
      </c>
      <c r="Q162" s="13"/>
    </row>
    <row r="163" spans="14:17" x14ac:dyDescent="0.25">
      <c r="N163" s="10">
        <f t="shared" ref="N163:N226" si="5">WORKDAY.INTL(N162,1,1,FESTIVOS)</f>
        <v>45076</v>
      </c>
      <c r="Q163" s="13"/>
    </row>
    <row r="164" spans="14:17" x14ac:dyDescent="0.25">
      <c r="N164" s="10">
        <f t="shared" si="5"/>
        <v>45077</v>
      </c>
      <c r="Q164" s="13"/>
    </row>
    <row r="165" spans="14:17" x14ac:dyDescent="0.25">
      <c r="N165" s="10">
        <f t="shared" si="5"/>
        <v>45078</v>
      </c>
      <c r="Q165" s="13"/>
    </row>
    <row r="166" spans="14:17" x14ac:dyDescent="0.25">
      <c r="N166" s="10">
        <f t="shared" si="5"/>
        <v>45079</v>
      </c>
      <c r="Q166" s="13"/>
    </row>
    <row r="167" spans="14:17" x14ac:dyDescent="0.25">
      <c r="N167" s="10">
        <f t="shared" si="5"/>
        <v>45082</v>
      </c>
      <c r="Q167" s="13"/>
    </row>
    <row r="168" spans="14:17" x14ac:dyDescent="0.25">
      <c r="N168" s="10">
        <f t="shared" si="5"/>
        <v>45083</v>
      </c>
      <c r="Q168" s="13"/>
    </row>
    <row r="169" spans="14:17" x14ac:dyDescent="0.25">
      <c r="N169" s="10">
        <f t="shared" si="5"/>
        <v>45084</v>
      </c>
      <c r="Q169" s="13"/>
    </row>
    <row r="170" spans="14:17" x14ac:dyDescent="0.25">
      <c r="N170" s="10">
        <f t="shared" si="5"/>
        <v>45085</v>
      </c>
      <c r="Q170" s="13"/>
    </row>
    <row r="171" spans="14:17" x14ac:dyDescent="0.25">
      <c r="N171" s="10">
        <f t="shared" si="5"/>
        <v>45086</v>
      </c>
      <c r="Q171" s="13"/>
    </row>
    <row r="172" spans="14:17" x14ac:dyDescent="0.25">
      <c r="N172" s="10">
        <f t="shared" si="5"/>
        <v>45090</v>
      </c>
      <c r="Q172" s="13"/>
    </row>
    <row r="173" spans="14:17" x14ac:dyDescent="0.25">
      <c r="N173" s="10">
        <f t="shared" si="5"/>
        <v>45091</v>
      </c>
      <c r="Q173" s="13"/>
    </row>
    <row r="174" spans="14:17" x14ac:dyDescent="0.25">
      <c r="N174" s="10">
        <f t="shared" si="5"/>
        <v>45092</v>
      </c>
      <c r="Q174" s="13"/>
    </row>
    <row r="175" spans="14:17" x14ac:dyDescent="0.25">
      <c r="N175" s="10">
        <f t="shared" si="5"/>
        <v>45093</v>
      </c>
      <c r="Q175" s="13"/>
    </row>
    <row r="176" spans="14:17" x14ac:dyDescent="0.25">
      <c r="N176" s="10">
        <f t="shared" si="5"/>
        <v>45097</v>
      </c>
      <c r="Q176" s="13"/>
    </row>
    <row r="177" spans="14:17" x14ac:dyDescent="0.25">
      <c r="N177" s="10">
        <f t="shared" si="5"/>
        <v>45098</v>
      </c>
      <c r="Q177" s="13"/>
    </row>
    <row r="178" spans="14:17" x14ac:dyDescent="0.25">
      <c r="N178" s="10">
        <f t="shared" si="5"/>
        <v>45099</v>
      </c>
      <c r="Q178" s="13"/>
    </row>
    <row r="179" spans="14:17" x14ac:dyDescent="0.25">
      <c r="N179" s="10">
        <f t="shared" si="5"/>
        <v>45100</v>
      </c>
      <c r="Q179" s="13"/>
    </row>
    <row r="180" spans="14:17" x14ac:dyDescent="0.25">
      <c r="N180" s="10">
        <f t="shared" si="5"/>
        <v>45103</v>
      </c>
      <c r="Q180" s="13"/>
    </row>
    <row r="181" spans="14:17" x14ac:dyDescent="0.25">
      <c r="N181" s="10">
        <f t="shared" si="5"/>
        <v>45104</v>
      </c>
      <c r="Q181" s="13"/>
    </row>
    <row r="182" spans="14:17" x14ac:dyDescent="0.25">
      <c r="N182" s="10">
        <f t="shared" si="5"/>
        <v>45105</v>
      </c>
      <c r="Q182" s="13"/>
    </row>
    <row r="183" spans="14:17" x14ac:dyDescent="0.25">
      <c r="N183" s="10">
        <f t="shared" si="5"/>
        <v>45106</v>
      </c>
      <c r="Q183" s="13"/>
    </row>
    <row r="184" spans="14:17" x14ac:dyDescent="0.25">
      <c r="N184" s="10">
        <f t="shared" si="5"/>
        <v>45107</v>
      </c>
      <c r="Q184" s="14"/>
    </row>
    <row r="185" spans="14:17" x14ac:dyDescent="0.25">
      <c r="N185" s="10">
        <f t="shared" si="5"/>
        <v>45111</v>
      </c>
      <c r="Q185" s="14"/>
    </row>
    <row r="186" spans="14:17" x14ac:dyDescent="0.25">
      <c r="N186" s="10">
        <f t="shared" si="5"/>
        <v>45112</v>
      </c>
      <c r="Q186" s="14"/>
    </row>
    <row r="187" spans="14:17" x14ac:dyDescent="0.25">
      <c r="N187" s="10">
        <f t="shared" si="5"/>
        <v>45113</v>
      </c>
      <c r="Q187" s="14"/>
    </row>
    <row r="188" spans="14:17" x14ac:dyDescent="0.25">
      <c r="N188" s="10">
        <f t="shared" si="5"/>
        <v>45114</v>
      </c>
      <c r="Q188" s="14"/>
    </row>
    <row r="189" spans="14:17" x14ac:dyDescent="0.25">
      <c r="N189" s="10">
        <f t="shared" si="5"/>
        <v>45117</v>
      </c>
      <c r="Q189" s="14"/>
    </row>
    <row r="190" spans="14:17" x14ac:dyDescent="0.25">
      <c r="N190" s="10">
        <f t="shared" si="5"/>
        <v>45118</v>
      </c>
      <c r="Q190" s="14"/>
    </row>
    <row r="191" spans="14:17" x14ac:dyDescent="0.25">
      <c r="N191" s="10">
        <f t="shared" si="5"/>
        <v>45119</v>
      </c>
      <c r="Q191" s="14"/>
    </row>
    <row r="192" spans="14:17" x14ac:dyDescent="0.25">
      <c r="N192" s="10">
        <f t="shared" si="5"/>
        <v>45120</v>
      </c>
      <c r="Q192" s="14"/>
    </row>
    <row r="193" spans="14:17" x14ac:dyDescent="0.25">
      <c r="N193" s="10">
        <f t="shared" si="5"/>
        <v>45121</v>
      </c>
      <c r="Q193" s="14"/>
    </row>
    <row r="194" spans="14:17" x14ac:dyDescent="0.25">
      <c r="N194" s="10">
        <f t="shared" si="5"/>
        <v>45124</v>
      </c>
    </row>
    <row r="195" spans="14:17" x14ac:dyDescent="0.25">
      <c r="N195" s="10">
        <f t="shared" si="5"/>
        <v>45125</v>
      </c>
    </row>
    <row r="196" spans="14:17" x14ac:dyDescent="0.25">
      <c r="N196" s="10">
        <f t="shared" si="5"/>
        <v>45126</v>
      </c>
    </row>
    <row r="197" spans="14:17" x14ac:dyDescent="0.25">
      <c r="N197" s="10">
        <f t="shared" si="5"/>
        <v>45128</v>
      </c>
    </row>
    <row r="198" spans="14:17" x14ac:dyDescent="0.25">
      <c r="N198" s="10">
        <f t="shared" si="5"/>
        <v>45131</v>
      </c>
    </row>
    <row r="199" spans="14:17" x14ac:dyDescent="0.25">
      <c r="N199" s="10">
        <f t="shared" si="5"/>
        <v>45132</v>
      </c>
    </row>
    <row r="200" spans="14:17" x14ac:dyDescent="0.25">
      <c r="N200" s="10">
        <f t="shared" si="5"/>
        <v>45133</v>
      </c>
    </row>
    <row r="201" spans="14:17" x14ac:dyDescent="0.25">
      <c r="N201" s="10">
        <f t="shared" si="5"/>
        <v>45134</v>
      </c>
    </row>
    <row r="202" spans="14:17" x14ac:dyDescent="0.25">
      <c r="N202" s="10">
        <f t="shared" si="5"/>
        <v>45135</v>
      </c>
    </row>
    <row r="203" spans="14:17" x14ac:dyDescent="0.25">
      <c r="N203" s="10">
        <f t="shared" si="5"/>
        <v>45138</v>
      </c>
    </row>
    <row r="204" spans="14:17" x14ac:dyDescent="0.25">
      <c r="N204" s="10">
        <f t="shared" si="5"/>
        <v>45139</v>
      </c>
    </row>
    <row r="205" spans="14:17" x14ac:dyDescent="0.25">
      <c r="N205" s="10">
        <f t="shared" si="5"/>
        <v>45140</v>
      </c>
    </row>
    <row r="206" spans="14:17" x14ac:dyDescent="0.25">
      <c r="N206" s="10">
        <f t="shared" si="5"/>
        <v>45141</v>
      </c>
    </row>
    <row r="207" spans="14:17" x14ac:dyDescent="0.25">
      <c r="N207" s="10">
        <f t="shared" si="5"/>
        <v>45142</v>
      </c>
    </row>
    <row r="208" spans="14:17" x14ac:dyDescent="0.25">
      <c r="N208" s="10">
        <f t="shared" si="5"/>
        <v>45146</v>
      </c>
    </row>
    <row r="209" spans="14:14" x14ac:dyDescent="0.25">
      <c r="N209" s="10">
        <f t="shared" si="5"/>
        <v>45147</v>
      </c>
    </row>
    <row r="210" spans="14:14" x14ac:dyDescent="0.25">
      <c r="N210" s="10">
        <f t="shared" si="5"/>
        <v>45148</v>
      </c>
    </row>
    <row r="211" spans="14:14" x14ac:dyDescent="0.25">
      <c r="N211" s="10">
        <f t="shared" si="5"/>
        <v>45149</v>
      </c>
    </row>
    <row r="212" spans="14:14" x14ac:dyDescent="0.25">
      <c r="N212" s="10">
        <f t="shared" si="5"/>
        <v>45152</v>
      </c>
    </row>
    <row r="213" spans="14:14" x14ac:dyDescent="0.25">
      <c r="N213" s="10">
        <f t="shared" si="5"/>
        <v>45153</v>
      </c>
    </row>
    <row r="214" spans="14:14" x14ac:dyDescent="0.25">
      <c r="N214" s="10">
        <f t="shared" si="5"/>
        <v>45154</v>
      </c>
    </row>
    <row r="215" spans="14:14" x14ac:dyDescent="0.25">
      <c r="N215" s="10">
        <f t="shared" si="5"/>
        <v>45155</v>
      </c>
    </row>
    <row r="216" spans="14:14" x14ac:dyDescent="0.25">
      <c r="N216" s="10">
        <f t="shared" si="5"/>
        <v>45156</v>
      </c>
    </row>
    <row r="217" spans="14:14" x14ac:dyDescent="0.25">
      <c r="N217" s="10">
        <f t="shared" si="5"/>
        <v>45160</v>
      </c>
    </row>
    <row r="218" spans="14:14" x14ac:dyDescent="0.25">
      <c r="N218" s="10">
        <f t="shared" si="5"/>
        <v>45161</v>
      </c>
    </row>
    <row r="219" spans="14:14" x14ac:dyDescent="0.25">
      <c r="N219" s="10">
        <f t="shared" si="5"/>
        <v>45162</v>
      </c>
    </row>
    <row r="220" spans="14:14" x14ac:dyDescent="0.25">
      <c r="N220" s="10">
        <f t="shared" si="5"/>
        <v>45163</v>
      </c>
    </row>
    <row r="221" spans="14:14" x14ac:dyDescent="0.25">
      <c r="N221" s="10">
        <f t="shared" si="5"/>
        <v>45166</v>
      </c>
    </row>
    <row r="222" spans="14:14" x14ac:dyDescent="0.25">
      <c r="N222" s="10">
        <f t="shared" si="5"/>
        <v>45167</v>
      </c>
    </row>
    <row r="223" spans="14:14" x14ac:dyDescent="0.25">
      <c r="N223" s="10">
        <f t="shared" si="5"/>
        <v>45168</v>
      </c>
    </row>
    <row r="224" spans="14:14" x14ac:dyDescent="0.25">
      <c r="N224" s="10">
        <f t="shared" si="5"/>
        <v>45169</v>
      </c>
    </row>
    <row r="225" spans="14:14" x14ac:dyDescent="0.25">
      <c r="N225" s="10">
        <f t="shared" si="5"/>
        <v>45170</v>
      </c>
    </row>
    <row r="226" spans="14:14" x14ac:dyDescent="0.25">
      <c r="N226" s="10">
        <f t="shared" si="5"/>
        <v>45173</v>
      </c>
    </row>
    <row r="227" spans="14:14" x14ac:dyDescent="0.25">
      <c r="N227" s="10">
        <f t="shared" ref="N227:N290" si="6">WORKDAY.INTL(N226,1,1,FESTIVOS)</f>
        <v>45174</v>
      </c>
    </row>
    <row r="228" spans="14:14" x14ac:dyDescent="0.25">
      <c r="N228" s="10">
        <f t="shared" si="6"/>
        <v>45175</v>
      </c>
    </row>
    <row r="229" spans="14:14" x14ac:dyDescent="0.25">
      <c r="N229" s="10">
        <f t="shared" si="6"/>
        <v>45176</v>
      </c>
    </row>
    <row r="230" spans="14:14" x14ac:dyDescent="0.25">
      <c r="N230" s="10">
        <f t="shared" si="6"/>
        <v>45177</v>
      </c>
    </row>
    <row r="231" spans="14:14" x14ac:dyDescent="0.25">
      <c r="N231" s="10">
        <f t="shared" si="6"/>
        <v>45180</v>
      </c>
    </row>
    <row r="232" spans="14:14" x14ac:dyDescent="0.25">
      <c r="N232" s="10">
        <f t="shared" si="6"/>
        <v>45181</v>
      </c>
    </row>
    <row r="233" spans="14:14" x14ac:dyDescent="0.25">
      <c r="N233" s="10">
        <f t="shared" si="6"/>
        <v>45182</v>
      </c>
    </row>
    <row r="234" spans="14:14" x14ac:dyDescent="0.25">
      <c r="N234" s="10">
        <f t="shared" si="6"/>
        <v>45183</v>
      </c>
    </row>
    <row r="235" spans="14:14" x14ac:dyDescent="0.25">
      <c r="N235" s="10">
        <f t="shared" si="6"/>
        <v>45184</v>
      </c>
    </row>
    <row r="236" spans="14:14" x14ac:dyDescent="0.25">
      <c r="N236" s="10">
        <f t="shared" si="6"/>
        <v>45187</v>
      </c>
    </row>
    <row r="237" spans="14:14" x14ac:dyDescent="0.25">
      <c r="N237" s="10">
        <f t="shared" si="6"/>
        <v>45188</v>
      </c>
    </row>
    <row r="238" spans="14:14" x14ac:dyDescent="0.25">
      <c r="N238" s="10">
        <f t="shared" si="6"/>
        <v>45189</v>
      </c>
    </row>
    <row r="239" spans="14:14" x14ac:dyDescent="0.25">
      <c r="N239" s="10">
        <f t="shared" si="6"/>
        <v>45190</v>
      </c>
    </row>
    <row r="240" spans="14:14" x14ac:dyDescent="0.25">
      <c r="N240" s="10">
        <f t="shared" si="6"/>
        <v>45191</v>
      </c>
    </row>
    <row r="241" spans="14:14" x14ac:dyDescent="0.25">
      <c r="N241" s="10">
        <f t="shared" si="6"/>
        <v>45194</v>
      </c>
    </row>
    <row r="242" spans="14:14" x14ac:dyDescent="0.25">
      <c r="N242" s="10">
        <f t="shared" si="6"/>
        <v>45195</v>
      </c>
    </row>
    <row r="243" spans="14:14" x14ac:dyDescent="0.25">
      <c r="N243" s="10">
        <f t="shared" si="6"/>
        <v>45196</v>
      </c>
    </row>
    <row r="244" spans="14:14" x14ac:dyDescent="0.25">
      <c r="N244" s="10">
        <f t="shared" si="6"/>
        <v>45197</v>
      </c>
    </row>
    <row r="245" spans="14:14" x14ac:dyDescent="0.25">
      <c r="N245" s="10">
        <f t="shared" si="6"/>
        <v>45198</v>
      </c>
    </row>
    <row r="246" spans="14:14" x14ac:dyDescent="0.25">
      <c r="N246" s="10">
        <f t="shared" si="6"/>
        <v>45201</v>
      </c>
    </row>
    <row r="247" spans="14:14" x14ac:dyDescent="0.25">
      <c r="N247" s="10">
        <f t="shared" si="6"/>
        <v>45202</v>
      </c>
    </row>
    <row r="248" spans="14:14" x14ac:dyDescent="0.25">
      <c r="N248" s="10">
        <f t="shared" si="6"/>
        <v>45203</v>
      </c>
    </row>
    <row r="249" spans="14:14" x14ac:dyDescent="0.25">
      <c r="N249" s="10">
        <f t="shared" si="6"/>
        <v>45204</v>
      </c>
    </row>
    <row r="250" spans="14:14" x14ac:dyDescent="0.25">
      <c r="N250" s="10">
        <f t="shared" si="6"/>
        <v>45205</v>
      </c>
    </row>
    <row r="251" spans="14:14" x14ac:dyDescent="0.25">
      <c r="N251" s="10">
        <f t="shared" si="6"/>
        <v>45208</v>
      </c>
    </row>
    <row r="252" spans="14:14" x14ac:dyDescent="0.25">
      <c r="N252" s="10">
        <f t="shared" si="6"/>
        <v>45209</v>
      </c>
    </row>
    <row r="253" spans="14:14" x14ac:dyDescent="0.25">
      <c r="N253" s="10">
        <f t="shared" si="6"/>
        <v>45210</v>
      </c>
    </row>
    <row r="254" spans="14:14" x14ac:dyDescent="0.25">
      <c r="N254" s="10">
        <f t="shared" si="6"/>
        <v>45211</v>
      </c>
    </row>
    <row r="255" spans="14:14" x14ac:dyDescent="0.25">
      <c r="N255" s="10">
        <f t="shared" si="6"/>
        <v>45212</v>
      </c>
    </row>
    <row r="256" spans="14:14" x14ac:dyDescent="0.25">
      <c r="N256" s="10">
        <f t="shared" si="6"/>
        <v>45216</v>
      </c>
    </row>
    <row r="257" spans="14:14" x14ac:dyDescent="0.25">
      <c r="N257" s="10">
        <f t="shared" si="6"/>
        <v>45217</v>
      </c>
    </row>
    <row r="258" spans="14:14" x14ac:dyDescent="0.25">
      <c r="N258" s="10">
        <f t="shared" si="6"/>
        <v>45218</v>
      </c>
    </row>
    <row r="259" spans="14:14" x14ac:dyDescent="0.25">
      <c r="N259" s="10">
        <f t="shared" si="6"/>
        <v>45219</v>
      </c>
    </row>
    <row r="260" spans="14:14" x14ac:dyDescent="0.25">
      <c r="N260" s="10">
        <f t="shared" si="6"/>
        <v>45222</v>
      </c>
    </row>
    <row r="261" spans="14:14" x14ac:dyDescent="0.25">
      <c r="N261" s="10">
        <f t="shared" si="6"/>
        <v>45223</v>
      </c>
    </row>
    <row r="262" spans="14:14" x14ac:dyDescent="0.25">
      <c r="N262" s="10">
        <f t="shared" si="6"/>
        <v>45224</v>
      </c>
    </row>
    <row r="263" spans="14:14" x14ac:dyDescent="0.25">
      <c r="N263" s="10">
        <f t="shared" si="6"/>
        <v>45225</v>
      </c>
    </row>
    <row r="264" spans="14:14" x14ac:dyDescent="0.25">
      <c r="N264" s="10">
        <f t="shared" si="6"/>
        <v>45226</v>
      </c>
    </row>
    <row r="265" spans="14:14" x14ac:dyDescent="0.25">
      <c r="N265" s="10">
        <f t="shared" si="6"/>
        <v>45229</v>
      </c>
    </row>
    <row r="266" spans="14:14" x14ac:dyDescent="0.25">
      <c r="N266" s="10">
        <f t="shared" si="6"/>
        <v>45230</v>
      </c>
    </row>
    <row r="267" spans="14:14" x14ac:dyDescent="0.25">
      <c r="N267" s="10">
        <f t="shared" si="6"/>
        <v>45231</v>
      </c>
    </row>
    <row r="268" spans="14:14" x14ac:dyDescent="0.25">
      <c r="N268" s="10">
        <f t="shared" si="6"/>
        <v>45232</v>
      </c>
    </row>
    <row r="269" spans="14:14" x14ac:dyDescent="0.25">
      <c r="N269" s="10">
        <f t="shared" si="6"/>
        <v>45233</v>
      </c>
    </row>
    <row r="270" spans="14:14" x14ac:dyDescent="0.25">
      <c r="N270" s="10">
        <f t="shared" si="6"/>
        <v>45237</v>
      </c>
    </row>
    <row r="271" spans="14:14" x14ac:dyDescent="0.25">
      <c r="N271" s="10">
        <f t="shared" si="6"/>
        <v>45238</v>
      </c>
    </row>
    <row r="272" spans="14:14" x14ac:dyDescent="0.25">
      <c r="N272" s="10">
        <f t="shared" si="6"/>
        <v>45239</v>
      </c>
    </row>
    <row r="273" spans="14:14" x14ac:dyDescent="0.25">
      <c r="N273" s="10">
        <f t="shared" si="6"/>
        <v>45240</v>
      </c>
    </row>
    <row r="274" spans="14:14" x14ac:dyDescent="0.25">
      <c r="N274" s="10">
        <f t="shared" si="6"/>
        <v>45244</v>
      </c>
    </row>
    <row r="275" spans="14:14" x14ac:dyDescent="0.25">
      <c r="N275" s="10">
        <f t="shared" si="6"/>
        <v>45245</v>
      </c>
    </row>
    <row r="276" spans="14:14" x14ac:dyDescent="0.25">
      <c r="N276" s="10">
        <f t="shared" si="6"/>
        <v>45246</v>
      </c>
    </row>
    <row r="277" spans="14:14" x14ac:dyDescent="0.25">
      <c r="N277" s="10">
        <f t="shared" si="6"/>
        <v>45247</v>
      </c>
    </row>
    <row r="278" spans="14:14" x14ac:dyDescent="0.25">
      <c r="N278" s="10">
        <f t="shared" si="6"/>
        <v>45250</v>
      </c>
    </row>
    <row r="279" spans="14:14" x14ac:dyDescent="0.25">
      <c r="N279" s="10">
        <f t="shared" si="6"/>
        <v>45251</v>
      </c>
    </row>
    <row r="280" spans="14:14" x14ac:dyDescent="0.25">
      <c r="N280" s="10">
        <f t="shared" si="6"/>
        <v>45252</v>
      </c>
    </row>
    <row r="281" spans="14:14" x14ac:dyDescent="0.25">
      <c r="N281" s="10">
        <f t="shared" si="6"/>
        <v>45253</v>
      </c>
    </row>
    <row r="282" spans="14:14" x14ac:dyDescent="0.25">
      <c r="N282" s="10">
        <f t="shared" si="6"/>
        <v>45254</v>
      </c>
    </row>
    <row r="283" spans="14:14" x14ac:dyDescent="0.25">
      <c r="N283" s="10">
        <f t="shared" si="6"/>
        <v>45257</v>
      </c>
    </row>
    <row r="284" spans="14:14" x14ac:dyDescent="0.25">
      <c r="N284" s="10">
        <f t="shared" si="6"/>
        <v>45258</v>
      </c>
    </row>
    <row r="285" spans="14:14" x14ac:dyDescent="0.25">
      <c r="N285" s="10">
        <f t="shared" si="6"/>
        <v>45259</v>
      </c>
    </row>
    <row r="286" spans="14:14" x14ac:dyDescent="0.25">
      <c r="N286" s="10">
        <f t="shared" si="6"/>
        <v>45260</v>
      </c>
    </row>
    <row r="287" spans="14:14" x14ac:dyDescent="0.25">
      <c r="N287" s="10">
        <f t="shared" si="6"/>
        <v>45261</v>
      </c>
    </row>
    <row r="288" spans="14:14" x14ac:dyDescent="0.25">
      <c r="N288" s="10">
        <f t="shared" si="6"/>
        <v>45264</v>
      </c>
    </row>
    <row r="289" spans="14:14" x14ac:dyDescent="0.25">
      <c r="N289" s="10">
        <f t="shared" si="6"/>
        <v>45265</v>
      </c>
    </row>
    <row r="290" spans="14:14" x14ac:dyDescent="0.25">
      <c r="N290" s="10">
        <f t="shared" si="6"/>
        <v>45266</v>
      </c>
    </row>
    <row r="291" spans="14:14" x14ac:dyDescent="0.25">
      <c r="N291" s="10">
        <f t="shared" ref="N291:N354" si="7">WORKDAY.INTL(N290,1,1,FESTIVOS)</f>
        <v>45267</v>
      </c>
    </row>
    <row r="292" spans="14:14" x14ac:dyDescent="0.25">
      <c r="N292" s="10">
        <f t="shared" si="7"/>
        <v>45271</v>
      </c>
    </row>
    <row r="293" spans="14:14" x14ac:dyDescent="0.25">
      <c r="N293" s="10">
        <f t="shared" si="7"/>
        <v>45272</v>
      </c>
    </row>
    <row r="294" spans="14:14" x14ac:dyDescent="0.25">
      <c r="N294" s="10">
        <f t="shared" si="7"/>
        <v>45273</v>
      </c>
    </row>
    <row r="295" spans="14:14" x14ac:dyDescent="0.25">
      <c r="N295" s="10">
        <f t="shared" si="7"/>
        <v>45274</v>
      </c>
    </row>
    <row r="296" spans="14:14" x14ac:dyDescent="0.25">
      <c r="N296" s="10">
        <f t="shared" si="7"/>
        <v>45275</v>
      </c>
    </row>
    <row r="297" spans="14:14" x14ac:dyDescent="0.25">
      <c r="N297" s="10">
        <f t="shared" si="7"/>
        <v>45278</v>
      </c>
    </row>
    <row r="298" spans="14:14" x14ac:dyDescent="0.25">
      <c r="N298" s="10">
        <f t="shared" si="7"/>
        <v>45279</v>
      </c>
    </row>
    <row r="299" spans="14:14" x14ac:dyDescent="0.25">
      <c r="N299" s="10">
        <f t="shared" si="7"/>
        <v>45280</v>
      </c>
    </row>
    <row r="300" spans="14:14" x14ac:dyDescent="0.25">
      <c r="N300" s="10">
        <f t="shared" si="7"/>
        <v>45281</v>
      </c>
    </row>
    <row r="301" spans="14:14" x14ac:dyDescent="0.25">
      <c r="N301" s="10">
        <f t="shared" si="7"/>
        <v>45282</v>
      </c>
    </row>
    <row r="302" spans="14:14" x14ac:dyDescent="0.25">
      <c r="N302" s="10">
        <f t="shared" si="7"/>
        <v>45286</v>
      </c>
    </row>
    <row r="303" spans="14:14" x14ac:dyDescent="0.25">
      <c r="N303" s="10">
        <f t="shared" si="7"/>
        <v>45287</v>
      </c>
    </row>
    <row r="304" spans="14:14" x14ac:dyDescent="0.25">
      <c r="N304" s="10">
        <f t="shared" si="7"/>
        <v>45288</v>
      </c>
    </row>
    <row r="305" spans="14:14" x14ac:dyDescent="0.25">
      <c r="N305" s="10">
        <f t="shared" si="7"/>
        <v>45289</v>
      </c>
    </row>
    <row r="306" spans="14:14" x14ac:dyDescent="0.25">
      <c r="N306" s="10">
        <f t="shared" si="7"/>
        <v>45293</v>
      </c>
    </row>
    <row r="307" spans="14:14" x14ac:dyDescent="0.25">
      <c r="N307" s="10">
        <f t="shared" si="7"/>
        <v>45294</v>
      </c>
    </row>
    <row r="308" spans="14:14" x14ac:dyDescent="0.25">
      <c r="N308" s="10">
        <f t="shared" si="7"/>
        <v>45295</v>
      </c>
    </row>
    <row r="309" spans="14:14" x14ac:dyDescent="0.25">
      <c r="N309" s="10">
        <f t="shared" si="7"/>
        <v>45296</v>
      </c>
    </row>
    <row r="310" spans="14:14" x14ac:dyDescent="0.25">
      <c r="N310" s="10">
        <f t="shared" si="7"/>
        <v>45300</v>
      </c>
    </row>
    <row r="311" spans="14:14" x14ac:dyDescent="0.25">
      <c r="N311" s="10">
        <f t="shared" si="7"/>
        <v>45301</v>
      </c>
    </row>
    <row r="312" spans="14:14" x14ac:dyDescent="0.25">
      <c r="N312" s="10">
        <f t="shared" si="7"/>
        <v>45302</v>
      </c>
    </row>
    <row r="313" spans="14:14" x14ac:dyDescent="0.25">
      <c r="N313" s="10">
        <f t="shared" si="7"/>
        <v>45303</v>
      </c>
    </row>
    <row r="314" spans="14:14" x14ac:dyDescent="0.25">
      <c r="N314" s="10">
        <f t="shared" si="7"/>
        <v>45306</v>
      </c>
    </row>
    <row r="315" spans="14:14" x14ac:dyDescent="0.25">
      <c r="N315" s="10">
        <f t="shared" si="7"/>
        <v>45307</v>
      </c>
    </row>
    <row r="316" spans="14:14" x14ac:dyDescent="0.25">
      <c r="N316" s="10">
        <f t="shared" si="7"/>
        <v>45308</v>
      </c>
    </row>
    <row r="317" spans="14:14" x14ac:dyDescent="0.25">
      <c r="N317" s="10">
        <f t="shared" si="7"/>
        <v>45309</v>
      </c>
    </row>
    <row r="318" spans="14:14" x14ac:dyDescent="0.25">
      <c r="N318" s="10">
        <f t="shared" si="7"/>
        <v>45310</v>
      </c>
    </row>
    <row r="319" spans="14:14" x14ac:dyDescent="0.25">
      <c r="N319" s="10">
        <f t="shared" si="7"/>
        <v>45313</v>
      </c>
    </row>
    <row r="320" spans="14:14" x14ac:dyDescent="0.25">
      <c r="N320" s="10">
        <f t="shared" si="7"/>
        <v>45314</v>
      </c>
    </row>
    <row r="321" spans="14:14" x14ac:dyDescent="0.25">
      <c r="N321" s="10">
        <f t="shared" si="7"/>
        <v>45315</v>
      </c>
    </row>
    <row r="322" spans="14:14" x14ac:dyDescent="0.25">
      <c r="N322" s="10">
        <f t="shared" si="7"/>
        <v>45316</v>
      </c>
    </row>
    <row r="323" spans="14:14" x14ac:dyDescent="0.25">
      <c r="N323" s="10">
        <f t="shared" si="7"/>
        <v>45317</v>
      </c>
    </row>
    <row r="324" spans="14:14" x14ac:dyDescent="0.25">
      <c r="N324" s="10">
        <f t="shared" si="7"/>
        <v>45320</v>
      </c>
    </row>
    <row r="325" spans="14:14" x14ac:dyDescent="0.25">
      <c r="N325" s="10">
        <f t="shared" si="7"/>
        <v>45321</v>
      </c>
    </row>
    <row r="326" spans="14:14" x14ac:dyDescent="0.25">
      <c r="N326" s="10">
        <f t="shared" si="7"/>
        <v>45322</v>
      </c>
    </row>
    <row r="327" spans="14:14" x14ac:dyDescent="0.25">
      <c r="N327" s="10">
        <f t="shared" si="7"/>
        <v>45323</v>
      </c>
    </row>
    <row r="328" spans="14:14" x14ac:dyDescent="0.25">
      <c r="N328" s="10">
        <f t="shared" si="7"/>
        <v>45324</v>
      </c>
    </row>
    <row r="329" spans="14:14" x14ac:dyDescent="0.25">
      <c r="N329" s="10">
        <f t="shared" si="7"/>
        <v>45327</v>
      </c>
    </row>
    <row r="330" spans="14:14" x14ac:dyDescent="0.25">
      <c r="N330" s="10">
        <f t="shared" si="7"/>
        <v>45328</v>
      </c>
    </row>
    <row r="331" spans="14:14" x14ac:dyDescent="0.25">
      <c r="N331" s="10">
        <f t="shared" si="7"/>
        <v>45329</v>
      </c>
    </row>
    <row r="332" spans="14:14" x14ac:dyDescent="0.25">
      <c r="N332" s="10">
        <f t="shared" si="7"/>
        <v>45330</v>
      </c>
    </row>
    <row r="333" spans="14:14" x14ac:dyDescent="0.25">
      <c r="N333" s="10">
        <f t="shared" si="7"/>
        <v>45331</v>
      </c>
    </row>
    <row r="334" spans="14:14" x14ac:dyDescent="0.25">
      <c r="N334" s="10">
        <f t="shared" si="7"/>
        <v>45334</v>
      </c>
    </row>
    <row r="335" spans="14:14" x14ac:dyDescent="0.25">
      <c r="N335" s="10">
        <f t="shared" si="7"/>
        <v>45335</v>
      </c>
    </row>
    <row r="336" spans="14:14" x14ac:dyDescent="0.25">
      <c r="N336" s="10">
        <f t="shared" si="7"/>
        <v>45336</v>
      </c>
    </row>
    <row r="337" spans="14:14" x14ac:dyDescent="0.25">
      <c r="N337" s="10">
        <f t="shared" si="7"/>
        <v>45337</v>
      </c>
    </row>
    <row r="338" spans="14:14" x14ac:dyDescent="0.25">
      <c r="N338" s="10">
        <f t="shared" si="7"/>
        <v>45338</v>
      </c>
    </row>
    <row r="339" spans="14:14" x14ac:dyDescent="0.25">
      <c r="N339" s="10">
        <f t="shared" si="7"/>
        <v>45341</v>
      </c>
    </row>
    <row r="340" spans="14:14" x14ac:dyDescent="0.25">
      <c r="N340" s="10">
        <f t="shared" si="7"/>
        <v>45342</v>
      </c>
    </row>
    <row r="341" spans="14:14" x14ac:dyDescent="0.25">
      <c r="N341" s="10">
        <f t="shared" si="7"/>
        <v>45343</v>
      </c>
    </row>
    <row r="342" spans="14:14" x14ac:dyDescent="0.25">
      <c r="N342" s="10">
        <f t="shared" si="7"/>
        <v>45344</v>
      </c>
    </row>
    <row r="343" spans="14:14" x14ac:dyDescent="0.25">
      <c r="N343" s="10">
        <f t="shared" si="7"/>
        <v>45345</v>
      </c>
    </row>
    <row r="344" spans="14:14" x14ac:dyDescent="0.25">
      <c r="N344" s="10">
        <f t="shared" si="7"/>
        <v>45348</v>
      </c>
    </row>
    <row r="345" spans="14:14" x14ac:dyDescent="0.25">
      <c r="N345" s="10">
        <f t="shared" si="7"/>
        <v>45349</v>
      </c>
    </row>
    <row r="346" spans="14:14" x14ac:dyDescent="0.25">
      <c r="N346" s="10">
        <f t="shared" si="7"/>
        <v>45350</v>
      </c>
    </row>
    <row r="347" spans="14:14" x14ac:dyDescent="0.25">
      <c r="N347" s="10">
        <f t="shared" si="7"/>
        <v>45351</v>
      </c>
    </row>
    <row r="348" spans="14:14" x14ac:dyDescent="0.25">
      <c r="N348" s="10">
        <f t="shared" si="7"/>
        <v>45352</v>
      </c>
    </row>
    <row r="349" spans="14:14" x14ac:dyDescent="0.25">
      <c r="N349" s="10">
        <f t="shared" si="7"/>
        <v>45355</v>
      </c>
    </row>
    <row r="350" spans="14:14" x14ac:dyDescent="0.25">
      <c r="N350" s="10">
        <f t="shared" si="7"/>
        <v>45356</v>
      </c>
    </row>
    <row r="351" spans="14:14" x14ac:dyDescent="0.25">
      <c r="N351" s="10">
        <f t="shared" si="7"/>
        <v>45357</v>
      </c>
    </row>
    <row r="352" spans="14:14" x14ac:dyDescent="0.25">
      <c r="N352" s="10">
        <f t="shared" si="7"/>
        <v>45358</v>
      </c>
    </row>
    <row r="353" spans="14:14" x14ac:dyDescent="0.25">
      <c r="N353" s="10">
        <f t="shared" si="7"/>
        <v>45359</v>
      </c>
    </row>
    <row r="354" spans="14:14" x14ac:dyDescent="0.25">
      <c r="N354" s="10">
        <f t="shared" si="7"/>
        <v>45362</v>
      </c>
    </row>
    <row r="355" spans="14:14" x14ac:dyDescent="0.25">
      <c r="N355" s="10">
        <f t="shared" ref="N355:N418" si="8">WORKDAY.INTL(N354,1,1,FESTIVOS)</f>
        <v>45363</v>
      </c>
    </row>
    <row r="356" spans="14:14" x14ac:dyDescent="0.25">
      <c r="N356" s="10">
        <f t="shared" si="8"/>
        <v>45364</v>
      </c>
    </row>
    <row r="357" spans="14:14" x14ac:dyDescent="0.25">
      <c r="N357" s="10">
        <f t="shared" si="8"/>
        <v>45365</v>
      </c>
    </row>
    <row r="358" spans="14:14" x14ac:dyDescent="0.25">
      <c r="N358" s="10">
        <f t="shared" si="8"/>
        <v>45366</v>
      </c>
    </row>
    <row r="359" spans="14:14" x14ac:dyDescent="0.25">
      <c r="N359" s="10">
        <f t="shared" si="8"/>
        <v>45369</v>
      </c>
    </row>
    <row r="360" spans="14:14" x14ac:dyDescent="0.25">
      <c r="N360" s="10">
        <f t="shared" si="8"/>
        <v>45370</v>
      </c>
    </row>
    <row r="361" spans="14:14" x14ac:dyDescent="0.25">
      <c r="N361" s="10">
        <f t="shared" si="8"/>
        <v>45371</v>
      </c>
    </row>
    <row r="362" spans="14:14" x14ac:dyDescent="0.25">
      <c r="N362" s="10">
        <f t="shared" si="8"/>
        <v>45372</v>
      </c>
    </row>
    <row r="363" spans="14:14" x14ac:dyDescent="0.25">
      <c r="N363" s="10">
        <f t="shared" si="8"/>
        <v>45373</v>
      </c>
    </row>
    <row r="364" spans="14:14" x14ac:dyDescent="0.25">
      <c r="N364" s="10">
        <f t="shared" si="8"/>
        <v>45377</v>
      </c>
    </row>
    <row r="365" spans="14:14" x14ac:dyDescent="0.25">
      <c r="N365" s="10">
        <f t="shared" si="8"/>
        <v>45378</v>
      </c>
    </row>
    <row r="366" spans="14:14" x14ac:dyDescent="0.25">
      <c r="N366" s="10">
        <f t="shared" si="8"/>
        <v>45383</v>
      </c>
    </row>
    <row r="367" spans="14:14" x14ac:dyDescent="0.25">
      <c r="N367" s="10">
        <f t="shared" si="8"/>
        <v>45384</v>
      </c>
    </row>
    <row r="368" spans="14:14" x14ac:dyDescent="0.25">
      <c r="N368" s="10">
        <f t="shared" si="8"/>
        <v>45385</v>
      </c>
    </row>
    <row r="369" spans="14:14" x14ac:dyDescent="0.25">
      <c r="N369" s="10">
        <f t="shared" si="8"/>
        <v>45386</v>
      </c>
    </row>
    <row r="370" spans="14:14" x14ac:dyDescent="0.25">
      <c r="N370" s="10">
        <f t="shared" si="8"/>
        <v>45387</v>
      </c>
    </row>
    <row r="371" spans="14:14" x14ac:dyDescent="0.25">
      <c r="N371" s="10">
        <f t="shared" si="8"/>
        <v>45390</v>
      </c>
    </row>
    <row r="372" spans="14:14" x14ac:dyDescent="0.25">
      <c r="N372" s="10">
        <f t="shared" si="8"/>
        <v>45391</v>
      </c>
    </row>
    <row r="373" spans="14:14" x14ac:dyDescent="0.25">
      <c r="N373" s="10">
        <f t="shared" si="8"/>
        <v>45392</v>
      </c>
    </row>
    <row r="374" spans="14:14" x14ac:dyDescent="0.25">
      <c r="N374" s="10">
        <f t="shared" si="8"/>
        <v>45393</v>
      </c>
    </row>
    <row r="375" spans="14:14" x14ac:dyDescent="0.25">
      <c r="N375" s="10">
        <f t="shared" si="8"/>
        <v>45394</v>
      </c>
    </row>
    <row r="376" spans="14:14" x14ac:dyDescent="0.25">
      <c r="N376" s="10">
        <f t="shared" si="8"/>
        <v>45397</v>
      </c>
    </row>
    <row r="377" spans="14:14" x14ac:dyDescent="0.25">
      <c r="N377" s="10">
        <f t="shared" si="8"/>
        <v>45398</v>
      </c>
    </row>
    <row r="378" spans="14:14" x14ac:dyDescent="0.25">
      <c r="N378" s="10">
        <f t="shared" si="8"/>
        <v>45399</v>
      </c>
    </row>
    <row r="379" spans="14:14" x14ac:dyDescent="0.25">
      <c r="N379" s="10">
        <f t="shared" si="8"/>
        <v>45400</v>
      </c>
    </row>
    <row r="380" spans="14:14" x14ac:dyDescent="0.25">
      <c r="N380" s="10">
        <f t="shared" si="8"/>
        <v>45401</v>
      </c>
    </row>
    <row r="381" spans="14:14" x14ac:dyDescent="0.25">
      <c r="N381" s="10">
        <f t="shared" si="8"/>
        <v>45404</v>
      </c>
    </row>
    <row r="382" spans="14:14" x14ac:dyDescent="0.25">
      <c r="N382" s="10">
        <f t="shared" si="8"/>
        <v>45405</v>
      </c>
    </row>
    <row r="383" spans="14:14" x14ac:dyDescent="0.25">
      <c r="N383" s="10">
        <f t="shared" si="8"/>
        <v>45406</v>
      </c>
    </row>
    <row r="384" spans="14:14" x14ac:dyDescent="0.25">
      <c r="N384" s="10">
        <f t="shared" si="8"/>
        <v>45407</v>
      </c>
    </row>
    <row r="385" spans="14:14" x14ac:dyDescent="0.25">
      <c r="N385" s="10">
        <f t="shared" si="8"/>
        <v>45408</v>
      </c>
    </row>
    <row r="386" spans="14:14" x14ac:dyDescent="0.25">
      <c r="N386" s="10">
        <f t="shared" si="8"/>
        <v>45411</v>
      </c>
    </row>
    <row r="387" spans="14:14" x14ac:dyDescent="0.25">
      <c r="N387" s="10">
        <f t="shared" si="8"/>
        <v>45412</v>
      </c>
    </row>
    <row r="388" spans="14:14" x14ac:dyDescent="0.25">
      <c r="N388" s="10">
        <f t="shared" si="8"/>
        <v>45414</v>
      </c>
    </row>
    <row r="389" spans="14:14" x14ac:dyDescent="0.25">
      <c r="N389" s="10">
        <f t="shared" si="8"/>
        <v>45415</v>
      </c>
    </row>
    <row r="390" spans="14:14" x14ac:dyDescent="0.25">
      <c r="N390" s="10">
        <f t="shared" si="8"/>
        <v>45418</v>
      </c>
    </row>
    <row r="391" spans="14:14" x14ac:dyDescent="0.25">
      <c r="N391" s="10">
        <f t="shared" si="8"/>
        <v>45419</v>
      </c>
    </row>
    <row r="392" spans="14:14" x14ac:dyDescent="0.25">
      <c r="N392" s="10">
        <f t="shared" si="8"/>
        <v>45420</v>
      </c>
    </row>
    <row r="393" spans="14:14" x14ac:dyDescent="0.25">
      <c r="N393" s="10">
        <f t="shared" si="8"/>
        <v>45421</v>
      </c>
    </row>
    <row r="394" spans="14:14" x14ac:dyDescent="0.25">
      <c r="N394" s="10">
        <f t="shared" si="8"/>
        <v>45422</v>
      </c>
    </row>
    <row r="395" spans="14:14" x14ac:dyDescent="0.25">
      <c r="N395" s="10">
        <f t="shared" si="8"/>
        <v>45426</v>
      </c>
    </row>
    <row r="396" spans="14:14" x14ac:dyDescent="0.25">
      <c r="N396" s="10">
        <f t="shared" si="8"/>
        <v>45427</v>
      </c>
    </row>
    <row r="397" spans="14:14" x14ac:dyDescent="0.25">
      <c r="N397" s="10">
        <f t="shared" si="8"/>
        <v>45428</v>
      </c>
    </row>
    <row r="398" spans="14:14" x14ac:dyDescent="0.25">
      <c r="N398" s="10">
        <f t="shared" si="8"/>
        <v>45429</v>
      </c>
    </row>
    <row r="399" spans="14:14" x14ac:dyDescent="0.25">
      <c r="N399" s="10">
        <f t="shared" si="8"/>
        <v>45432</v>
      </c>
    </row>
    <row r="400" spans="14:14" x14ac:dyDescent="0.25">
      <c r="N400" s="10">
        <f t="shared" si="8"/>
        <v>45433</v>
      </c>
    </row>
    <row r="401" spans="14:14" x14ac:dyDescent="0.25">
      <c r="N401" s="10">
        <f t="shared" si="8"/>
        <v>45434</v>
      </c>
    </row>
    <row r="402" spans="14:14" x14ac:dyDescent="0.25">
      <c r="N402" s="10">
        <f t="shared" si="8"/>
        <v>45435</v>
      </c>
    </row>
    <row r="403" spans="14:14" x14ac:dyDescent="0.25">
      <c r="N403" s="10">
        <f t="shared" si="8"/>
        <v>45436</v>
      </c>
    </row>
    <row r="404" spans="14:14" x14ac:dyDescent="0.25">
      <c r="N404" s="10">
        <f t="shared" si="8"/>
        <v>45439</v>
      </c>
    </row>
    <row r="405" spans="14:14" x14ac:dyDescent="0.25">
      <c r="N405" s="10">
        <f t="shared" si="8"/>
        <v>45440</v>
      </c>
    </row>
    <row r="406" spans="14:14" x14ac:dyDescent="0.25">
      <c r="N406" s="10">
        <f t="shared" si="8"/>
        <v>45441</v>
      </c>
    </row>
    <row r="407" spans="14:14" x14ac:dyDescent="0.25">
      <c r="N407" s="10">
        <f t="shared" si="8"/>
        <v>45442</v>
      </c>
    </row>
    <row r="408" spans="14:14" x14ac:dyDescent="0.25">
      <c r="N408" s="10">
        <f t="shared" si="8"/>
        <v>45443</v>
      </c>
    </row>
    <row r="409" spans="14:14" x14ac:dyDescent="0.25">
      <c r="N409" s="10">
        <f t="shared" si="8"/>
        <v>45447</v>
      </c>
    </row>
    <row r="410" spans="14:14" x14ac:dyDescent="0.25">
      <c r="N410" s="10">
        <f t="shared" si="8"/>
        <v>45448</v>
      </c>
    </row>
    <row r="411" spans="14:14" x14ac:dyDescent="0.25">
      <c r="N411" s="10">
        <f t="shared" si="8"/>
        <v>45449</v>
      </c>
    </row>
    <row r="412" spans="14:14" x14ac:dyDescent="0.25">
      <c r="N412" s="10">
        <f t="shared" si="8"/>
        <v>45450</v>
      </c>
    </row>
    <row r="413" spans="14:14" x14ac:dyDescent="0.25">
      <c r="N413" s="10">
        <f t="shared" si="8"/>
        <v>45454</v>
      </c>
    </row>
    <row r="414" spans="14:14" x14ac:dyDescent="0.25">
      <c r="N414" s="10">
        <f t="shared" si="8"/>
        <v>45455</v>
      </c>
    </row>
    <row r="415" spans="14:14" x14ac:dyDescent="0.25">
      <c r="N415" s="10">
        <f t="shared" si="8"/>
        <v>45456</v>
      </c>
    </row>
    <row r="416" spans="14:14" x14ac:dyDescent="0.25">
      <c r="N416" s="10">
        <f t="shared" si="8"/>
        <v>45457</v>
      </c>
    </row>
    <row r="417" spans="14:14" x14ac:dyDescent="0.25">
      <c r="N417" s="10">
        <f t="shared" si="8"/>
        <v>45460</v>
      </c>
    </row>
    <row r="418" spans="14:14" x14ac:dyDescent="0.25">
      <c r="N418" s="10">
        <f t="shared" si="8"/>
        <v>45461</v>
      </c>
    </row>
    <row r="419" spans="14:14" x14ac:dyDescent="0.25">
      <c r="N419" s="10">
        <f t="shared" ref="N419:N482" si="9">WORKDAY.INTL(N418,1,1,FESTIVOS)</f>
        <v>45462</v>
      </c>
    </row>
    <row r="420" spans="14:14" x14ac:dyDescent="0.25">
      <c r="N420" s="10">
        <f t="shared" si="9"/>
        <v>45463</v>
      </c>
    </row>
    <row r="421" spans="14:14" x14ac:dyDescent="0.25">
      <c r="N421" s="10">
        <f t="shared" si="9"/>
        <v>45464</v>
      </c>
    </row>
    <row r="422" spans="14:14" x14ac:dyDescent="0.25">
      <c r="N422" s="10">
        <f t="shared" si="9"/>
        <v>45467</v>
      </c>
    </row>
    <row r="423" spans="14:14" x14ac:dyDescent="0.25">
      <c r="N423" s="10">
        <f t="shared" si="9"/>
        <v>45468</v>
      </c>
    </row>
    <row r="424" spans="14:14" x14ac:dyDescent="0.25">
      <c r="N424" s="10">
        <f t="shared" si="9"/>
        <v>45469</v>
      </c>
    </row>
    <row r="425" spans="14:14" x14ac:dyDescent="0.25">
      <c r="N425" s="10">
        <f t="shared" si="9"/>
        <v>45470</v>
      </c>
    </row>
    <row r="426" spans="14:14" x14ac:dyDescent="0.25">
      <c r="N426" s="10">
        <f t="shared" si="9"/>
        <v>45471</v>
      </c>
    </row>
    <row r="427" spans="14:14" x14ac:dyDescent="0.25">
      <c r="N427" s="10">
        <f t="shared" si="9"/>
        <v>45475</v>
      </c>
    </row>
    <row r="428" spans="14:14" x14ac:dyDescent="0.25">
      <c r="N428" s="10">
        <f t="shared" si="9"/>
        <v>45476</v>
      </c>
    </row>
    <row r="429" spans="14:14" x14ac:dyDescent="0.25">
      <c r="N429" s="10">
        <f t="shared" si="9"/>
        <v>45477</v>
      </c>
    </row>
    <row r="430" spans="14:14" x14ac:dyDescent="0.25">
      <c r="N430" s="10">
        <f t="shared" si="9"/>
        <v>45478</v>
      </c>
    </row>
    <row r="431" spans="14:14" x14ac:dyDescent="0.25">
      <c r="N431" s="10">
        <f t="shared" si="9"/>
        <v>45481</v>
      </c>
    </row>
    <row r="432" spans="14:14" x14ac:dyDescent="0.25">
      <c r="N432" s="10">
        <f t="shared" si="9"/>
        <v>45482</v>
      </c>
    </row>
    <row r="433" spans="14:14" x14ac:dyDescent="0.25">
      <c r="N433" s="10">
        <f t="shared" si="9"/>
        <v>45483</v>
      </c>
    </row>
    <row r="434" spans="14:14" x14ac:dyDescent="0.25">
      <c r="N434" s="10">
        <f t="shared" si="9"/>
        <v>45484</v>
      </c>
    </row>
    <row r="435" spans="14:14" x14ac:dyDescent="0.25">
      <c r="N435" s="10">
        <f t="shared" si="9"/>
        <v>45485</v>
      </c>
    </row>
    <row r="436" spans="14:14" x14ac:dyDescent="0.25">
      <c r="N436" s="10">
        <f t="shared" si="9"/>
        <v>45488</v>
      </c>
    </row>
    <row r="437" spans="14:14" x14ac:dyDescent="0.25">
      <c r="N437" s="10">
        <f t="shared" si="9"/>
        <v>45489</v>
      </c>
    </row>
    <row r="438" spans="14:14" x14ac:dyDescent="0.25">
      <c r="N438" s="10">
        <f t="shared" si="9"/>
        <v>45490</v>
      </c>
    </row>
    <row r="439" spans="14:14" x14ac:dyDescent="0.25">
      <c r="N439" s="10">
        <f t="shared" si="9"/>
        <v>45491</v>
      </c>
    </row>
    <row r="440" spans="14:14" x14ac:dyDescent="0.25">
      <c r="N440" s="10">
        <f t="shared" si="9"/>
        <v>45492</v>
      </c>
    </row>
    <row r="441" spans="14:14" x14ac:dyDescent="0.25">
      <c r="N441" s="10">
        <f t="shared" si="9"/>
        <v>45495</v>
      </c>
    </row>
    <row r="442" spans="14:14" x14ac:dyDescent="0.25">
      <c r="N442" s="10">
        <f t="shared" si="9"/>
        <v>45496</v>
      </c>
    </row>
    <row r="443" spans="14:14" x14ac:dyDescent="0.25">
      <c r="N443" s="10">
        <f t="shared" si="9"/>
        <v>45497</v>
      </c>
    </row>
    <row r="444" spans="14:14" x14ac:dyDescent="0.25">
      <c r="N444" s="10">
        <f t="shared" si="9"/>
        <v>45498</v>
      </c>
    </row>
    <row r="445" spans="14:14" x14ac:dyDescent="0.25">
      <c r="N445" s="10">
        <f t="shared" si="9"/>
        <v>45499</v>
      </c>
    </row>
    <row r="446" spans="14:14" x14ac:dyDescent="0.25">
      <c r="N446" s="10">
        <f t="shared" si="9"/>
        <v>45502</v>
      </c>
    </row>
    <row r="447" spans="14:14" x14ac:dyDescent="0.25">
      <c r="N447" s="10">
        <f t="shared" si="9"/>
        <v>45503</v>
      </c>
    </row>
    <row r="448" spans="14:14" x14ac:dyDescent="0.25">
      <c r="N448" s="10">
        <f t="shared" si="9"/>
        <v>45504</v>
      </c>
    </row>
    <row r="449" spans="14:14" x14ac:dyDescent="0.25">
      <c r="N449" s="10">
        <f t="shared" si="9"/>
        <v>45505</v>
      </c>
    </row>
    <row r="450" spans="14:14" x14ac:dyDescent="0.25">
      <c r="N450" s="10">
        <f t="shared" si="9"/>
        <v>45506</v>
      </c>
    </row>
    <row r="451" spans="14:14" x14ac:dyDescent="0.25">
      <c r="N451" s="10">
        <f t="shared" si="9"/>
        <v>45509</v>
      </c>
    </row>
    <row r="452" spans="14:14" x14ac:dyDescent="0.25">
      <c r="N452" s="10">
        <f t="shared" si="9"/>
        <v>45510</v>
      </c>
    </row>
    <row r="453" spans="14:14" x14ac:dyDescent="0.25">
      <c r="N453" s="10">
        <f t="shared" si="9"/>
        <v>45512</v>
      </c>
    </row>
    <row r="454" spans="14:14" x14ac:dyDescent="0.25">
      <c r="N454" s="10">
        <f t="shared" si="9"/>
        <v>45513</v>
      </c>
    </row>
    <row r="455" spans="14:14" x14ac:dyDescent="0.25">
      <c r="N455" s="10">
        <f t="shared" si="9"/>
        <v>45516</v>
      </c>
    </row>
    <row r="456" spans="14:14" x14ac:dyDescent="0.25">
      <c r="N456" s="10">
        <f t="shared" si="9"/>
        <v>45517</v>
      </c>
    </row>
    <row r="457" spans="14:14" x14ac:dyDescent="0.25">
      <c r="N457" s="10">
        <f t="shared" si="9"/>
        <v>45518</v>
      </c>
    </row>
    <row r="458" spans="14:14" x14ac:dyDescent="0.25">
      <c r="N458" s="10">
        <f t="shared" si="9"/>
        <v>45519</v>
      </c>
    </row>
    <row r="459" spans="14:14" x14ac:dyDescent="0.25">
      <c r="N459" s="10">
        <f t="shared" si="9"/>
        <v>45520</v>
      </c>
    </row>
    <row r="460" spans="14:14" x14ac:dyDescent="0.25">
      <c r="N460" s="10">
        <f t="shared" si="9"/>
        <v>45524</v>
      </c>
    </row>
    <row r="461" spans="14:14" x14ac:dyDescent="0.25">
      <c r="N461" s="10">
        <f t="shared" si="9"/>
        <v>45525</v>
      </c>
    </row>
    <row r="462" spans="14:14" x14ac:dyDescent="0.25">
      <c r="N462" s="10">
        <f t="shared" si="9"/>
        <v>45526</v>
      </c>
    </row>
    <row r="463" spans="14:14" x14ac:dyDescent="0.25">
      <c r="N463" s="10">
        <f t="shared" si="9"/>
        <v>45527</v>
      </c>
    </row>
    <row r="464" spans="14:14" x14ac:dyDescent="0.25">
      <c r="N464" s="10">
        <f t="shared" si="9"/>
        <v>45530</v>
      </c>
    </row>
    <row r="465" spans="14:14" x14ac:dyDescent="0.25">
      <c r="N465" s="10">
        <f t="shared" si="9"/>
        <v>45531</v>
      </c>
    </row>
    <row r="466" spans="14:14" x14ac:dyDescent="0.25">
      <c r="N466" s="10">
        <f t="shared" si="9"/>
        <v>45532</v>
      </c>
    </row>
    <row r="467" spans="14:14" x14ac:dyDescent="0.25">
      <c r="N467" s="10">
        <f t="shared" si="9"/>
        <v>45533</v>
      </c>
    </row>
    <row r="468" spans="14:14" x14ac:dyDescent="0.25">
      <c r="N468" s="10">
        <f t="shared" si="9"/>
        <v>45534</v>
      </c>
    </row>
    <row r="469" spans="14:14" x14ac:dyDescent="0.25">
      <c r="N469" s="10">
        <f t="shared" si="9"/>
        <v>45537</v>
      </c>
    </row>
    <row r="470" spans="14:14" x14ac:dyDescent="0.25">
      <c r="N470" s="10">
        <f t="shared" si="9"/>
        <v>45538</v>
      </c>
    </row>
    <row r="471" spans="14:14" x14ac:dyDescent="0.25">
      <c r="N471" s="10">
        <f t="shared" si="9"/>
        <v>45539</v>
      </c>
    </row>
    <row r="472" spans="14:14" x14ac:dyDescent="0.25">
      <c r="N472" s="10">
        <f t="shared" si="9"/>
        <v>45540</v>
      </c>
    </row>
    <row r="473" spans="14:14" x14ac:dyDescent="0.25">
      <c r="N473" s="10">
        <f t="shared" si="9"/>
        <v>45541</v>
      </c>
    </row>
    <row r="474" spans="14:14" x14ac:dyDescent="0.25">
      <c r="N474" s="10">
        <f t="shared" si="9"/>
        <v>45544</v>
      </c>
    </row>
    <row r="475" spans="14:14" x14ac:dyDescent="0.25">
      <c r="N475" s="10">
        <f t="shared" si="9"/>
        <v>45545</v>
      </c>
    </row>
    <row r="476" spans="14:14" x14ac:dyDescent="0.25">
      <c r="N476" s="10">
        <f t="shared" si="9"/>
        <v>45546</v>
      </c>
    </row>
    <row r="477" spans="14:14" x14ac:dyDescent="0.25">
      <c r="N477" s="10">
        <f t="shared" si="9"/>
        <v>45547</v>
      </c>
    </row>
    <row r="478" spans="14:14" x14ac:dyDescent="0.25">
      <c r="N478" s="10">
        <f t="shared" si="9"/>
        <v>45548</v>
      </c>
    </row>
    <row r="479" spans="14:14" x14ac:dyDescent="0.25">
      <c r="N479" s="10">
        <f t="shared" si="9"/>
        <v>45551</v>
      </c>
    </row>
    <row r="480" spans="14:14" x14ac:dyDescent="0.25">
      <c r="N480" s="10">
        <f t="shared" si="9"/>
        <v>45552</v>
      </c>
    </row>
    <row r="481" spans="14:14" x14ac:dyDescent="0.25">
      <c r="N481" s="10">
        <f t="shared" si="9"/>
        <v>45553</v>
      </c>
    </row>
    <row r="482" spans="14:14" x14ac:dyDescent="0.25">
      <c r="N482" s="10">
        <f t="shared" si="9"/>
        <v>45554</v>
      </c>
    </row>
    <row r="483" spans="14:14" x14ac:dyDescent="0.25">
      <c r="N483" s="10">
        <f t="shared" ref="N483:N546" si="10">WORKDAY.INTL(N482,1,1,FESTIVOS)</f>
        <v>45555</v>
      </c>
    </row>
    <row r="484" spans="14:14" x14ac:dyDescent="0.25">
      <c r="N484" s="10">
        <f t="shared" si="10"/>
        <v>45558</v>
      </c>
    </row>
    <row r="485" spans="14:14" x14ac:dyDescent="0.25">
      <c r="N485" s="10">
        <f t="shared" si="10"/>
        <v>45559</v>
      </c>
    </row>
    <row r="486" spans="14:14" x14ac:dyDescent="0.25">
      <c r="N486" s="10">
        <f t="shared" si="10"/>
        <v>45560</v>
      </c>
    </row>
    <row r="487" spans="14:14" x14ac:dyDescent="0.25">
      <c r="N487" s="10">
        <f t="shared" si="10"/>
        <v>45561</v>
      </c>
    </row>
    <row r="488" spans="14:14" x14ac:dyDescent="0.25">
      <c r="N488" s="10">
        <f t="shared" si="10"/>
        <v>45562</v>
      </c>
    </row>
    <row r="489" spans="14:14" x14ac:dyDescent="0.25">
      <c r="N489" s="10">
        <f t="shared" si="10"/>
        <v>45565</v>
      </c>
    </row>
    <row r="490" spans="14:14" x14ac:dyDescent="0.25">
      <c r="N490" s="10">
        <f t="shared" si="10"/>
        <v>45566</v>
      </c>
    </row>
    <row r="491" spans="14:14" x14ac:dyDescent="0.25">
      <c r="N491" s="10">
        <f t="shared" si="10"/>
        <v>45567</v>
      </c>
    </row>
    <row r="492" spans="14:14" x14ac:dyDescent="0.25">
      <c r="N492" s="10">
        <f t="shared" si="10"/>
        <v>45568</v>
      </c>
    </row>
    <row r="493" spans="14:14" x14ac:dyDescent="0.25">
      <c r="N493" s="10">
        <f t="shared" si="10"/>
        <v>45569</v>
      </c>
    </row>
    <row r="494" spans="14:14" x14ac:dyDescent="0.25">
      <c r="N494" s="10">
        <f t="shared" si="10"/>
        <v>45572</v>
      </c>
    </row>
    <row r="495" spans="14:14" x14ac:dyDescent="0.25">
      <c r="N495" s="10">
        <f t="shared" si="10"/>
        <v>45573</v>
      </c>
    </row>
    <row r="496" spans="14:14" x14ac:dyDescent="0.25">
      <c r="N496" s="10">
        <f t="shared" si="10"/>
        <v>45574</v>
      </c>
    </row>
    <row r="497" spans="14:14" x14ac:dyDescent="0.25">
      <c r="N497" s="10">
        <f t="shared" si="10"/>
        <v>45575</v>
      </c>
    </row>
    <row r="498" spans="14:14" x14ac:dyDescent="0.25">
      <c r="N498" s="10">
        <f t="shared" si="10"/>
        <v>45576</v>
      </c>
    </row>
    <row r="499" spans="14:14" x14ac:dyDescent="0.25">
      <c r="N499" s="10">
        <f t="shared" si="10"/>
        <v>45580</v>
      </c>
    </row>
    <row r="500" spans="14:14" x14ac:dyDescent="0.25">
      <c r="N500" s="10">
        <f t="shared" si="10"/>
        <v>45581</v>
      </c>
    </row>
    <row r="501" spans="14:14" x14ac:dyDescent="0.25">
      <c r="N501" s="10">
        <f t="shared" si="10"/>
        <v>45582</v>
      </c>
    </row>
    <row r="502" spans="14:14" x14ac:dyDescent="0.25">
      <c r="N502" s="10">
        <f t="shared" si="10"/>
        <v>45583</v>
      </c>
    </row>
    <row r="503" spans="14:14" x14ac:dyDescent="0.25">
      <c r="N503" s="10">
        <f t="shared" si="10"/>
        <v>45586</v>
      </c>
    </row>
    <row r="504" spans="14:14" x14ac:dyDescent="0.25">
      <c r="N504" s="10">
        <f t="shared" si="10"/>
        <v>45587</v>
      </c>
    </row>
    <row r="505" spans="14:14" x14ac:dyDescent="0.25">
      <c r="N505" s="10">
        <f t="shared" si="10"/>
        <v>45588</v>
      </c>
    </row>
    <row r="506" spans="14:14" x14ac:dyDescent="0.25">
      <c r="N506" s="10">
        <f t="shared" si="10"/>
        <v>45589</v>
      </c>
    </row>
    <row r="507" spans="14:14" x14ac:dyDescent="0.25">
      <c r="N507" s="10">
        <f t="shared" si="10"/>
        <v>45590</v>
      </c>
    </row>
    <row r="508" spans="14:14" x14ac:dyDescent="0.25">
      <c r="N508" s="10">
        <f t="shared" si="10"/>
        <v>45593</v>
      </c>
    </row>
    <row r="509" spans="14:14" x14ac:dyDescent="0.25">
      <c r="N509" s="10">
        <f t="shared" si="10"/>
        <v>45594</v>
      </c>
    </row>
    <row r="510" spans="14:14" x14ac:dyDescent="0.25">
      <c r="N510" s="10">
        <f t="shared" si="10"/>
        <v>45595</v>
      </c>
    </row>
    <row r="511" spans="14:14" x14ac:dyDescent="0.25">
      <c r="N511" s="10">
        <f t="shared" si="10"/>
        <v>45596</v>
      </c>
    </row>
    <row r="512" spans="14:14" x14ac:dyDescent="0.25">
      <c r="N512" s="10">
        <f t="shared" si="10"/>
        <v>45597</v>
      </c>
    </row>
    <row r="513" spans="14:14" x14ac:dyDescent="0.25">
      <c r="N513" s="10">
        <f t="shared" si="10"/>
        <v>45601</v>
      </c>
    </row>
    <row r="514" spans="14:14" x14ac:dyDescent="0.25">
      <c r="N514" s="10">
        <f t="shared" si="10"/>
        <v>45602</v>
      </c>
    </row>
    <row r="515" spans="14:14" x14ac:dyDescent="0.25">
      <c r="N515" s="10">
        <f t="shared" si="10"/>
        <v>45603</v>
      </c>
    </row>
    <row r="516" spans="14:14" x14ac:dyDescent="0.25">
      <c r="N516" s="10">
        <f t="shared" si="10"/>
        <v>45604</v>
      </c>
    </row>
    <row r="517" spans="14:14" x14ac:dyDescent="0.25">
      <c r="N517" s="10">
        <f t="shared" si="10"/>
        <v>45608</v>
      </c>
    </row>
    <row r="518" spans="14:14" x14ac:dyDescent="0.25">
      <c r="N518" s="10">
        <f t="shared" si="10"/>
        <v>45609</v>
      </c>
    </row>
    <row r="519" spans="14:14" x14ac:dyDescent="0.25">
      <c r="N519" s="10">
        <f t="shared" si="10"/>
        <v>45610</v>
      </c>
    </row>
    <row r="520" spans="14:14" x14ac:dyDescent="0.25">
      <c r="N520" s="10">
        <f t="shared" si="10"/>
        <v>45611</v>
      </c>
    </row>
    <row r="521" spans="14:14" x14ac:dyDescent="0.25">
      <c r="N521" s="10">
        <f t="shared" si="10"/>
        <v>45614</v>
      </c>
    </row>
    <row r="522" spans="14:14" x14ac:dyDescent="0.25">
      <c r="N522" s="10">
        <f t="shared" si="10"/>
        <v>45615</v>
      </c>
    </row>
    <row r="523" spans="14:14" x14ac:dyDescent="0.25">
      <c r="N523" s="10">
        <f t="shared" si="10"/>
        <v>45616</v>
      </c>
    </row>
    <row r="524" spans="14:14" x14ac:dyDescent="0.25">
      <c r="N524" s="10">
        <f t="shared" si="10"/>
        <v>45617</v>
      </c>
    </row>
    <row r="525" spans="14:14" x14ac:dyDescent="0.25">
      <c r="N525" s="10">
        <f t="shared" si="10"/>
        <v>45618</v>
      </c>
    </row>
    <row r="526" spans="14:14" x14ac:dyDescent="0.25">
      <c r="N526" s="10">
        <f t="shared" si="10"/>
        <v>45621</v>
      </c>
    </row>
    <row r="527" spans="14:14" x14ac:dyDescent="0.25">
      <c r="N527" s="10">
        <f t="shared" si="10"/>
        <v>45622</v>
      </c>
    </row>
    <row r="528" spans="14:14" x14ac:dyDescent="0.25">
      <c r="N528" s="10">
        <f t="shared" si="10"/>
        <v>45623</v>
      </c>
    </row>
    <row r="529" spans="14:14" x14ac:dyDescent="0.25">
      <c r="N529" s="10">
        <f t="shared" si="10"/>
        <v>45624</v>
      </c>
    </row>
    <row r="530" spans="14:14" x14ac:dyDescent="0.25">
      <c r="N530" s="10">
        <f t="shared" si="10"/>
        <v>45625</v>
      </c>
    </row>
    <row r="531" spans="14:14" x14ac:dyDescent="0.25">
      <c r="N531" s="10">
        <f t="shared" si="10"/>
        <v>45628</v>
      </c>
    </row>
    <row r="532" spans="14:14" x14ac:dyDescent="0.25">
      <c r="N532" s="10">
        <f t="shared" si="10"/>
        <v>45629</v>
      </c>
    </row>
    <row r="533" spans="14:14" x14ac:dyDescent="0.25">
      <c r="N533" s="10">
        <f t="shared" si="10"/>
        <v>45630</v>
      </c>
    </row>
    <row r="534" spans="14:14" x14ac:dyDescent="0.25">
      <c r="N534" s="10">
        <f t="shared" si="10"/>
        <v>45631</v>
      </c>
    </row>
    <row r="535" spans="14:14" x14ac:dyDescent="0.25">
      <c r="N535" s="10">
        <f t="shared" si="10"/>
        <v>45632</v>
      </c>
    </row>
    <row r="536" spans="14:14" x14ac:dyDescent="0.25">
      <c r="N536" s="10">
        <f t="shared" si="10"/>
        <v>45635</v>
      </c>
    </row>
    <row r="537" spans="14:14" x14ac:dyDescent="0.25">
      <c r="N537" s="10">
        <f t="shared" si="10"/>
        <v>45636</v>
      </c>
    </row>
    <row r="538" spans="14:14" x14ac:dyDescent="0.25">
      <c r="N538" s="10">
        <f t="shared" si="10"/>
        <v>45637</v>
      </c>
    </row>
    <row r="539" spans="14:14" x14ac:dyDescent="0.25">
      <c r="N539" s="10">
        <f t="shared" si="10"/>
        <v>45638</v>
      </c>
    </row>
    <row r="540" spans="14:14" x14ac:dyDescent="0.25">
      <c r="N540" s="10">
        <f t="shared" si="10"/>
        <v>45639</v>
      </c>
    </row>
    <row r="541" spans="14:14" x14ac:dyDescent="0.25">
      <c r="N541" s="10">
        <f t="shared" si="10"/>
        <v>45642</v>
      </c>
    </row>
    <row r="542" spans="14:14" x14ac:dyDescent="0.25">
      <c r="N542" s="10">
        <f t="shared" si="10"/>
        <v>45643</v>
      </c>
    </row>
    <row r="543" spans="14:14" x14ac:dyDescent="0.25">
      <c r="N543" s="10">
        <f t="shared" si="10"/>
        <v>45644</v>
      </c>
    </row>
    <row r="544" spans="14:14" x14ac:dyDescent="0.25">
      <c r="N544" s="10">
        <f t="shared" si="10"/>
        <v>45645</v>
      </c>
    </row>
    <row r="545" spans="14:14" x14ac:dyDescent="0.25">
      <c r="N545" s="10">
        <f t="shared" si="10"/>
        <v>45646</v>
      </c>
    </row>
    <row r="546" spans="14:14" x14ac:dyDescent="0.25">
      <c r="N546" s="10">
        <f t="shared" si="10"/>
        <v>45649</v>
      </c>
    </row>
    <row r="547" spans="14:14" x14ac:dyDescent="0.25">
      <c r="N547" s="10">
        <f t="shared" ref="N547:N551" si="11">WORKDAY.INTL(N546,1,1,FESTIVOS)</f>
        <v>45650</v>
      </c>
    </row>
    <row r="548" spans="14:14" x14ac:dyDescent="0.25">
      <c r="N548" s="10">
        <f t="shared" si="11"/>
        <v>45652</v>
      </c>
    </row>
    <row r="549" spans="14:14" x14ac:dyDescent="0.25">
      <c r="N549" s="10">
        <f t="shared" si="11"/>
        <v>45653</v>
      </c>
    </row>
    <row r="550" spans="14:14" x14ac:dyDescent="0.25">
      <c r="N550" s="10">
        <f t="shared" si="11"/>
        <v>45656</v>
      </c>
    </row>
    <row r="551" spans="14:14" x14ac:dyDescent="0.25">
      <c r="N551" s="10">
        <f t="shared" si="11"/>
        <v>45657</v>
      </c>
    </row>
    <row r="552" spans="14:14" x14ac:dyDescent="0.25">
      <c r="N552" s="10"/>
    </row>
    <row r="553" spans="14:14" x14ac:dyDescent="0.25">
      <c r="N553" s="10"/>
    </row>
    <row r="554" spans="14:14" x14ac:dyDescent="0.25">
      <c r="N554" s="10"/>
    </row>
    <row r="555" spans="14:14" x14ac:dyDescent="0.25">
      <c r="N555" s="10"/>
    </row>
    <row r="556" spans="14:14" x14ac:dyDescent="0.25">
      <c r="N556" s="10"/>
    </row>
    <row r="557" spans="14:14" x14ac:dyDescent="0.25">
      <c r="N557" s="10"/>
    </row>
    <row r="558" spans="14:14" x14ac:dyDescent="0.25">
      <c r="N558" s="10"/>
    </row>
    <row r="559" spans="14:14" x14ac:dyDescent="0.25">
      <c r="N559" s="10"/>
    </row>
    <row r="560" spans="14:14" x14ac:dyDescent="0.25">
      <c r="N560" s="10"/>
    </row>
    <row r="561" spans="14:14" x14ac:dyDescent="0.25">
      <c r="N561" s="10"/>
    </row>
    <row r="562" spans="14:14" x14ac:dyDescent="0.25">
      <c r="N562" s="10"/>
    </row>
    <row r="563" spans="14:14" x14ac:dyDescent="0.25">
      <c r="N563" s="10"/>
    </row>
    <row r="564" spans="14:14" x14ac:dyDescent="0.25">
      <c r="N564" s="10"/>
    </row>
    <row r="565" spans="14:14" x14ac:dyDescent="0.25">
      <c r="N565" s="10"/>
    </row>
    <row r="566" spans="14:14" x14ac:dyDescent="0.25">
      <c r="N566" s="10"/>
    </row>
    <row r="567" spans="14:14" x14ac:dyDescent="0.25">
      <c r="N567" s="10"/>
    </row>
    <row r="568" spans="14:14" x14ac:dyDescent="0.25">
      <c r="N568" s="10"/>
    </row>
    <row r="569" spans="14:14" x14ac:dyDescent="0.25">
      <c r="N569" s="10"/>
    </row>
    <row r="570" spans="14:14" x14ac:dyDescent="0.25">
      <c r="N570" s="10"/>
    </row>
    <row r="571" spans="14:14" x14ac:dyDescent="0.25">
      <c r="N571" s="10"/>
    </row>
    <row r="572" spans="14:14" x14ac:dyDescent="0.25">
      <c r="N572" s="10"/>
    </row>
    <row r="573" spans="14:14" x14ac:dyDescent="0.25">
      <c r="N573" s="10"/>
    </row>
    <row r="574" spans="14:14" x14ac:dyDescent="0.25">
      <c r="N574" s="10"/>
    </row>
    <row r="575" spans="14:14" x14ac:dyDescent="0.25">
      <c r="N575" s="10"/>
    </row>
    <row r="576" spans="14:14" x14ac:dyDescent="0.25">
      <c r="N576" s="10"/>
    </row>
    <row r="577" spans="14:14" x14ac:dyDescent="0.25">
      <c r="N577" s="10"/>
    </row>
    <row r="578" spans="14:14" x14ac:dyDescent="0.25">
      <c r="N578" s="10"/>
    </row>
    <row r="579" spans="14:14" x14ac:dyDescent="0.25">
      <c r="N579" s="10"/>
    </row>
    <row r="580" spans="14:14" x14ac:dyDescent="0.25">
      <c r="N580" s="10"/>
    </row>
    <row r="581" spans="14:14" x14ac:dyDescent="0.25">
      <c r="N581" s="10"/>
    </row>
    <row r="582" spans="14:14" x14ac:dyDescent="0.25">
      <c r="N582" s="10"/>
    </row>
    <row r="583" spans="14:14" x14ac:dyDescent="0.25">
      <c r="N583" s="10"/>
    </row>
    <row r="584" spans="14:14" x14ac:dyDescent="0.25">
      <c r="N584" s="10"/>
    </row>
    <row r="585" spans="14:14" x14ac:dyDescent="0.25">
      <c r="N585" s="10"/>
    </row>
    <row r="586" spans="14:14" x14ac:dyDescent="0.25">
      <c r="N586" s="10"/>
    </row>
    <row r="587" spans="14:14" x14ac:dyDescent="0.25">
      <c r="N587" s="10"/>
    </row>
    <row r="588" spans="14:14" x14ac:dyDescent="0.25">
      <c r="N588" s="10"/>
    </row>
    <row r="589" spans="14:14" x14ac:dyDescent="0.25">
      <c r="N589" s="10"/>
    </row>
    <row r="590" spans="14:14" x14ac:dyDescent="0.25">
      <c r="N590" s="10"/>
    </row>
    <row r="591" spans="14:14" x14ac:dyDescent="0.25">
      <c r="N591" s="10"/>
    </row>
    <row r="592" spans="14:14" x14ac:dyDescent="0.25">
      <c r="N592" s="10"/>
    </row>
    <row r="593" spans="14:14" x14ac:dyDescent="0.25">
      <c r="N593" s="10"/>
    </row>
    <row r="594" spans="14:14" x14ac:dyDescent="0.25">
      <c r="N594" s="10"/>
    </row>
    <row r="595" spans="14:14" x14ac:dyDescent="0.25">
      <c r="N595" s="10"/>
    </row>
    <row r="596" spans="14:14" x14ac:dyDescent="0.25">
      <c r="N596" s="10"/>
    </row>
    <row r="597" spans="14:14" x14ac:dyDescent="0.25">
      <c r="N597" s="10"/>
    </row>
    <row r="598" spans="14:14" x14ac:dyDescent="0.25">
      <c r="N598" s="10"/>
    </row>
    <row r="599" spans="14:14" x14ac:dyDescent="0.25">
      <c r="N599" s="10"/>
    </row>
    <row r="600" spans="14:14" x14ac:dyDescent="0.25">
      <c r="N600" s="10"/>
    </row>
    <row r="601" spans="14:14" x14ac:dyDescent="0.25">
      <c r="N601" s="10"/>
    </row>
    <row r="602" spans="14:14" x14ac:dyDescent="0.25">
      <c r="N602" s="10"/>
    </row>
    <row r="603" spans="14:14" x14ac:dyDescent="0.25">
      <c r="N603" s="10"/>
    </row>
    <row r="604" spans="14:14" x14ac:dyDescent="0.25">
      <c r="N604" s="10"/>
    </row>
    <row r="605" spans="14:14" x14ac:dyDescent="0.25">
      <c r="N605" s="10"/>
    </row>
    <row r="606" spans="14:14" x14ac:dyDescent="0.25">
      <c r="N606" s="10"/>
    </row>
    <row r="607" spans="14:14" x14ac:dyDescent="0.25">
      <c r="N607" s="10"/>
    </row>
    <row r="608" spans="14:14" x14ac:dyDescent="0.25">
      <c r="N608" s="10"/>
    </row>
    <row r="609" spans="14:14" x14ac:dyDescent="0.25">
      <c r="N609" s="10"/>
    </row>
    <row r="610" spans="14:14" x14ac:dyDescent="0.25">
      <c r="N610" s="10"/>
    </row>
    <row r="611" spans="14:14" x14ac:dyDescent="0.25">
      <c r="N611" s="10"/>
    </row>
    <row r="612" spans="14:14" x14ac:dyDescent="0.25">
      <c r="N612" s="10"/>
    </row>
    <row r="613" spans="14:14" x14ac:dyDescent="0.25">
      <c r="N613" s="10"/>
    </row>
    <row r="614" spans="14:14" x14ac:dyDescent="0.25">
      <c r="N614" s="10"/>
    </row>
    <row r="615" spans="14:14" x14ac:dyDescent="0.25">
      <c r="N615" s="10"/>
    </row>
    <row r="616" spans="14:14" x14ac:dyDescent="0.25">
      <c r="N616" s="10"/>
    </row>
    <row r="617" spans="14:14" x14ac:dyDescent="0.25">
      <c r="N617" s="10"/>
    </row>
    <row r="618" spans="14:14" x14ac:dyDescent="0.25">
      <c r="N618" s="10"/>
    </row>
    <row r="619" spans="14:14" x14ac:dyDescent="0.25">
      <c r="N619" s="10"/>
    </row>
    <row r="620" spans="14:14" x14ac:dyDescent="0.25">
      <c r="N620" s="10"/>
    </row>
    <row r="621" spans="14:14" x14ac:dyDescent="0.25">
      <c r="N621" s="10"/>
    </row>
    <row r="622" spans="14:14" x14ac:dyDescent="0.25">
      <c r="N622" s="10"/>
    </row>
    <row r="623" spans="14:14" x14ac:dyDescent="0.25">
      <c r="N623" s="10"/>
    </row>
    <row r="624" spans="14:14" x14ac:dyDescent="0.25">
      <c r="N624" s="10"/>
    </row>
    <row r="625" spans="14:14" x14ac:dyDescent="0.25">
      <c r="N625" s="10"/>
    </row>
    <row r="626" spans="14:14" x14ac:dyDescent="0.25">
      <c r="N626" s="10"/>
    </row>
    <row r="627" spans="14:14" x14ac:dyDescent="0.25">
      <c r="N627" s="10"/>
    </row>
    <row r="628" spans="14:14" x14ac:dyDescent="0.25">
      <c r="N628" s="10"/>
    </row>
    <row r="629" spans="14:14" x14ac:dyDescent="0.25">
      <c r="N629" s="10"/>
    </row>
    <row r="630" spans="14:14" x14ac:dyDescent="0.25">
      <c r="N630" s="10"/>
    </row>
    <row r="631" spans="14:14" x14ac:dyDescent="0.25">
      <c r="N631" s="10"/>
    </row>
    <row r="632" spans="14:14" x14ac:dyDescent="0.25">
      <c r="N632" s="10"/>
    </row>
    <row r="633" spans="14:14" x14ac:dyDescent="0.25">
      <c r="N633" s="10"/>
    </row>
    <row r="634" spans="14:14" x14ac:dyDescent="0.25">
      <c r="N634" s="10"/>
    </row>
    <row r="635" spans="14:14" x14ac:dyDescent="0.25">
      <c r="N635" s="10"/>
    </row>
    <row r="636" spans="14:14" x14ac:dyDescent="0.25">
      <c r="N636" s="10"/>
    </row>
    <row r="637" spans="14:14" x14ac:dyDescent="0.25">
      <c r="N637" s="10"/>
    </row>
    <row r="638" spans="14:14" x14ac:dyDescent="0.25">
      <c r="N638" s="10"/>
    </row>
    <row r="639" spans="14:14" x14ac:dyDescent="0.25">
      <c r="N639" s="10"/>
    </row>
    <row r="640" spans="14:14" x14ac:dyDescent="0.25">
      <c r="N640" s="10"/>
    </row>
    <row r="641" spans="14:14" x14ac:dyDescent="0.25">
      <c r="N641" s="10"/>
    </row>
    <row r="642" spans="14:14" x14ac:dyDescent="0.25">
      <c r="N642" s="10"/>
    </row>
    <row r="643" spans="14:14" x14ac:dyDescent="0.25">
      <c r="N643" s="10"/>
    </row>
    <row r="644" spans="14:14" x14ac:dyDescent="0.25">
      <c r="N644" s="10"/>
    </row>
    <row r="645" spans="14:14" x14ac:dyDescent="0.25">
      <c r="N645" s="10"/>
    </row>
    <row r="646" spans="14:14" x14ac:dyDescent="0.25">
      <c r="N646" s="10"/>
    </row>
    <row r="647" spans="14:14" x14ac:dyDescent="0.25">
      <c r="N647" s="10"/>
    </row>
    <row r="648" spans="14:14" x14ac:dyDescent="0.25">
      <c r="N648" s="10"/>
    </row>
    <row r="649" spans="14:14" x14ac:dyDescent="0.25">
      <c r="N649" s="10"/>
    </row>
    <row r="650" spans="14:14" x14ac:dyDescent="0.25">
      <c r="N650" s="10"/>
    </row>
    <row r="651" spans="14:14" x14ac:dyDescent="0.25">
      <c r="N651" s="10"/>
    </row>
    <row r="652" spans="14:14" x14ac:dyDescent="0.25">
      <c r="N652" s="10"/>
    </row>
    <row r="653" spans="14:14" x14ac:dyDescent="0.25">
      <c r="N653" s="10"/>
    </row>
    <row r="654" spans="14:14" x14ac:dyDescent="0.25">
      <c r="N654" s="10"/>
    </row>
    <row r="655" spans="14:14" x14ac:dyDescent="0.25">
      <c r="N655" s="10"/>
    </row>
    <row r="656" spans="14:14" x14ac:dyDescent="0.25">
      <c r="N656" s="10"/>
    </row>
    <row r="657" spans="14:14" x14ac:dyDescent="0.25">
      <c r="N657" s="10"/>
    </row>
    <row r="658" spans="14:14" x14ac:dyDescent="0.25">
      <c r="N658" s="10"/>
    </row>
    <row r="659" spans="14:14" x14ac:dyDescent="0.25">
      <c r="N659" s="10"/>
    </row>
    <row r="660" spans="14:14" x14ac:dyDescent="0.25">
      <c r="N660" s="10"/>
    </row>
    <row r="661" spans="14:14" x14ac:dyDescent="0.25">
      <c r="N661" s="10"/>
    </row>
    <row r="662" spans="14:14" x14ac:dyDescent="0.25">
      <c r="N662" s="10"/>
    </row>
    <row r="663" spans="14:14" x14ac:dyDescent="0.25">
      <c r="N663" s="10"/>
    </row>
    <row r="664" spans="14:14" x14ac:dyDescent="0.25">
      <c r="N664" s="10"/>
    </row>
  </sheetData>
  <sheetProtection algorithmName="SHA-512" hashValue="B8mj4XBqjlio0e/8eY8ag+IJAt5pUT+NeMB36dpnf5e+Z/8bLD4RPIsu+kqyCvaghe9uez4DKnr4COgpKBn9fg==" saltValue="Fa/aAfr9+lxqTSzmGB0blA==" spinCount="100000" sheet="1" objects="1" scenarios="1"/>
  <sortState xmlns:xlrd2="http://schemas.microsoft.com/office/spreadsheetml/2017/richdata2" ref="A2:B14">
    <sortCondition ref="A2:A14"/>
  </sortState>
  <pageMargins left="0.7" right="0.7" top="0.75" bottom="0.75" header="0.3" footer="0.3"/>
  <drawing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0685-A5C3-4645-88E6-36C8092DF39B}">
  <dimension ref="A3:F41"/>
  <sheetViews>
    <sheetView topLeftCell="A4" workbookViewId="0">
      <selection activeCell="B21" sqref="B21"/>
    </sheetView>
  </sheetViews>
  <sheetFormatPr baseColWidth="10" defaultColWidth="11.42578125" defaultRowHeight="15" x14ac:dyDescent="0.25"/>
  <cols>
    <col min="1" max="1" width="45.85546875" bestFit="1" customWidth="1"/>
    <col min="2" max="2" width="36.7109375" bestFit="1" customWidth="1"/>
    <col min="3" max="3" width="10.5703125" bestFit="1" customWidth="1"/>
    <col min="4" max="4" width="14.28515625" bestFit="1" customWidth="1"/>
    <col min="5" max="5" width="17.7109375" bestFit="1" customWidth="1"/>
    <col min="6" max="7" width="12.5703125" bestFit="1" customWidth="1"/>
  </cols>
  <sheetData>
    <row r="3" spans="1:6" x14ac:dyDescent="0.25">
      <c r="A3" s="27" t="s">
        <v>14</v>
      </c>
      <c r="B3" s="28" t="s">
        <v>15</v>
      </c>
    </row>
    <row r="5" spans="1:6" x14ac:dyDescent="0.25">
      <c r="A5" s="27" t="s">
        <v>16</v>
      </c>
      <c r="B5" s="27" t="s">
        <v>17</v>
      </c>
      <c r="C5" s="28"/>
      <c r="D5" s="28"/>
      <c r="E5" s="28"/>
      <c r="F5" s="28"/>
    </row>
    <row r="6" spans="1:6" x14ac:dyDescent="0.25">
      <c r="A6" s="27" t="s">
        <v>18</v>
      </c>
      <c r="B6" s="28" t="s">
        <v>19</v>
      </c>
      <c r="C6" s="28" t="s">
        <v>20</v>
      </c>
      <c r="D6" s="28" t="s">
        <v>21</v>
      </c>
      <c r="E6" s="28" t="s">
        <v>22</v>
      </c>
      <c r="F6" s="28" t="s">
        <v>13</v>
      </c>
    </row>
    <row r="7" spans="1:6" x14ac:dyDescent="0.25">
      <c r="A7" s="29" t="s">
        <v>23</v>
      </c>
      <c r="B7" s="28">
        <v>2</v>
      </c>
      <c r="C7" s="28"/>
      <c r="D7" s="28"/>
      <c r="E7" s="28">
        <v>1</v>
      </c>
      <c r="F7" s="28">
        <v>3</v>
      </c>
    </row>
    <row r="8" spans="1:6" x14ac:dyDescent="0.25">
      <c r="A8" s="67" t="s">
        <v>24</v>
      </c>
      <c r="B8" s="103">
        <v>3</v>
      </c>
      <c r="C8" s="103"/>
      <c r="D8" s="103"/>
      <c r="E8" s="103">
        <v>2</v>
      </c>
      <c r="F8" s="103">
        <v>5</v>
      </c>
    </row>
    <row r="9" spans="1:6" x14ac:dyDescent="0.25">
      <c r="A9" s="29" t="s">
        <v>25</v>
      </c>
      <c r="B9" s="28"/>
      <c r="C9" s="28"/>
      <c r="D9" s="28">
        <v>1</v>
      </c>
      <c r="E9" s="28">
        <v>1</v>
      </c>
      <c r="F9" s="28">
        <v>2</v>
      </c>
    </row>
    <row r="10" spans="1:6" x14ac:dyDescent="0.25">
      <c r="A10" s="29" t="s">
        <v>26</v>
      </c>
      <c r="B10" s="28"/>
      <c r="C10" s="28">
        <v>1</v>
      </c>
      <c r="D10" s="28"/>
      <c r="E10" s="28">
        <v>5</v>
      </c>
      <c r="F10" s="28">
        <v>6</v>
      </c>
    </row>
    <row r="11" spans="1:6" x14ac:dyDescent="0.25">
      <c r="A11" s="29" t="s">
        <v>27</v>
      </c>
      <c r="B11" s="28"/>
      <c r="C11" s="28"/>
      <c r="D11" s="28">
        <v>1</v>
      </c>
      <c r="E11" s="28">
        <v>1</v>
      </c>
      <c r="F11" s="28">
        <v>2</v>
      </c>
    </row>
    <row r="12" spans="1:6" x14ac:dyDescent="0.25">
      <c r="A12" s="29" t="s">
        <v>28</v>
      </c>
      <c r="B12" s="28"/>
      <c r="C12" s="28"/>
      <c r="D12" s="28">
        <v>1</v>
      </c>
      <c r="E12" s="28">
        <v>2</v>
      </c>
      <c r="F12" s="28">
        <v>3</v>
      </c>
    </row>
    <row r="13" spans="1:6" x14ac:dyDescent="0.25">
      <c r="A13" s="29" t="s">
        <v>29</v>
      </c>
      <c r="B13" s="28"/>
      <c r="C13" s="28"/>
      <c r="D13" s="28"/>
      <c r="E13" s="28">
        <v>1</v>
      </c>
      <c r="F13" s="28">
        <v>1</v>
      </c>
    </row>
    <row r="14" spans="1:6" x14ac:dyDescent="0.25">
      <c r="A14" s="29" t="s">
        <v>30</v>
      </c>
      <c r="B14" s="28"/>
      <c r="C14" s="28"/>
      <c r="D14" s="28"/>
      <c r="E14" s="28">
        <v>5</v>
      </c>
      <c r="F14" s="28">
        <v>5</v>
      </c>
    </row>
    <row r="15" spans="1:6" x14ac:dyDescent="0.25">
      <c r="A15" s="29" t="s">
        <v>31</v>
      </c>
      <c r="B15" s="28"/>
      <c r="C15" s="28"/>
      <c r="D15" s="28"/>
      <c r="E15" s="28">
        <v>1</v>
      </c>
      <c r="F15" s="28">
        <v>1</v>
      </c>
    </row>
    <row r="16" spans="1:6" x14ac:dyDescent="0.25">
      <c r="A16" s="67" t="s">
        <v>32</v>
      </c>
      <c r="B16" s="103"/>
      <c r="C16" s="103"/>
      <c r="D16" s="103">
        <v>6</v>
      </c>
      <c r="E16" s="103"/>
      <c r="F16" s="103">
        <v>6</v>
      </c>
    </row>
    <row r="17" spans="1:6" x14ac:dyDescent="0.25">
      <c r="A17" s="29" t="s">
        <v>33</v>
      </c>
      <c r="B17" s="28"/>
      <c r="C17" s="28">
        <v>1</v>
      </c>
      <c r="D17" s="28">
        <v>1</v>
      </c>
      <c r="E17" s="28"/>
      <c r="F17" s="28">
        <v>2</v>
      </c>
    </row>
    <row r="18" spans="1:6" x14ac:dyDescent="0.25">
      <c r="A18" s="29" t="s">
        <v>34</v>
      </c>
      <c r="B18" s="28"/>
      <c r="C18" s="28"/>
      <c r="D18" s="28">
        <v>1</v>
      </c>
      <c r="E18" s="28">
        <v>1</v>
      </c>
      <c r="F18" s="28">
        <v>2</v>
      </c>
    </row>
    <row r="19" spans="1:6" x14ac:dyDescent="0.25">
      <c r="A19" s="29" t="s">
        <v>35</v>
      </c>
      <c r="B19" s="28"/>
      <c r="C19" s="28"/>
      <c r="D19" s="28"/>
      <c r="E19" s="28">
        <v>1</v>
      </c>
      <c r="F19" s="28">
        <v>1</v>
      </c>
    </row>
    <row r="20" spans="1:6" x14ac:dyDescent="0.25">
      <c r="A20" s="29" t="s">
        <v>36</v>
      </c>
      <c r="B20" s="28"/>
      <c r="C20" s="28"/>
      <c r="D20" s="28"/>
      <c r="E20" s="28">
        <v>1</v>
      </c>
      <c r="F20" s="28">
        <v>1</v>
      </c>
    </row>
    <row r="21" spans="1:6" x14ac:dyDescent="0.25">
      <c r="A21" s="29" t="s">
        <v>37</v>
      </c>
      <c r="B21" s="28"/>
      <c r="C21" s="28"/>
      <c r="D21" s="28">
        <v>1</v>
      </c>
      <c r="E21" s="28"/>
      <c r="F21" s="28">
        <v>1</v>
      </c>
    </row>
    <row r="22" spans="1:6" x14ac:dyDescent="0.25">
      <c r="A22" s="29" t="s">
        <v>38</v>
      </c>
      <c r="B22" s="28">
        <v>1</v>
      </c>
      <c r="C22" s="28"/>
      <c r="D22" s="28"/>
      <c r="E22" s="28">
        <v>1</v>
      </c>
      <c r="F22" s="28">
        <v>2</v>
      </c>
    </row>
    <row r="23" spans="1:6" x14ac:dyDescent="0.25">
      <c r="A23" s="29" t="s">
        <v>39</v>
      </c>
      <c r="B23" s="28"/>
      <c r="C23" s="28"/>
      <c r="D23" s="28"/>
      <c r="E23" s="28">
        <v>1</v>
      </c>
      <c r="F23" s="28">
        <v>1</v>
      </c>
    </row>
    <row r="24" spans="1:6" x14ac:dyDescent="0.25">
      <c r="A24" s="29" t="s">
        <v>40</v>
      </c>
      <c r="B24" s="28">
        <v>3</v>
      </c>
      <c r="C24" s="28">
        <v>3</v>
      </c>
      <c r="D24" s="28"/>
      <c r="E24" s="28">
        <v>1</v>
      </c>
      <c r="F24" s="28">
        <v>7</v>
      </c>
    </row>
    <row r="25" spans="1:6" x14ac:dyDescent="0.25">
      <c r="A25" s="67" t="s">
        <v>41</v>
      </c>
      <c r="B25" s="103">
        <v>6</v>
      </c>
      <c r="C25" s="103">
        <v>6</v>
      </c>
      <c r="D25" s="103"/>
      <c r="E25" s="103">
        <v>1</v>
      </c>
      <c r="F25" s="103">
        <v>13</v>
      </c>
    </row>
    <row r="26" spans="1:6" x14ac:dyDescent="0.25">
      <c r="A26" s="67" t="s">
        <v>42</v>
      </c>
      <c r="B26" s="103"/>
      <c r="C26" s="103"/>
      <c r="D26" s="103">
        <v>3</v>
      </c>
      <c r="E26" s="103">
        <v>18</v>
      </c>
      <c r="F26" s="103">
        <v>21</v>
      </c>
    </row>
    <row r="27" spans="1:6" x14ac:dyDescent="0.25">
      <c r="A27" s="29" t="s">
        <v>43</v>
      </c>
      <c r="B27" s="28">
        <v>3</v>
      </c>
      <c r="C27" s="28"/>
      <c r="D27" s="28"/>
      <c r="E27" s="28"/>
      <c r="F27" s="28">
        <v>3</v>
      </c>
    </row>
    <row r="28" spans="1:6" x14ac:dyDescent="0.25">
      <c r="A28" s="67" t="s">
        <v>44</v>
      </c>
      <c r="B28" s="103"/>
      <c r="C28" s="103">
        <v>3</v>
      </c>
      <c r="D28" s="103">
        <v>8</v>
      </c>
      <c r="E28" s="103">
        <v>7</v>
      </c>
      <c r="F28" s="103">
        <v>18</v>
      </c>
    </row>
    <row r="29" spans="1:6" x14ac:dyDescent="0.25">
      <c r="A29" s="29" t="s">
        <v>45</v>
      </c>
      <c r="B29" s="28"/>
      <c r="C29" s="28"/>
      <c r="D29" s="28"/>
      <c r="E29" s="28">
        <v>1</v>
      </c>
      <c r="F29" s="28">
        <v>1</v>
      </c>
    </row>
    <row r="30" spans="1:6" x14ac:dyDescent="0.25">
      <c r="A30" s="29" t="s">
        <v>46</v>
      </c>
      <c r="B30" s="28"/>
      <c r="C30" s="28"/>
      <c r="D30" s="28"/>
      <c r="E30" s="28">
        <v>2</v>
      </c>
      <c r="F30" s="28">
        <v>2</v>
      </c>
    </row>
    <row r="31" spans="1:6" x14ac:dyDescent="0.25">
      <c r="A31" s="29" t="s">
        <v>47</v>
      </c>
      <c r="B31" s="28"/>
      <c r="C31" s="28"/>
      <c r="D31" s="28"/>
      <c r="E31" s="28">
        <v>1</v>
      </c>
      <c r="F31" s="28">
        <v>1</v>
      </c>
    </row>
    <row r="32" spans="1:6" x14ac:dyDescent="0.25">
      <c r="A32" s="29" t="s">
        <v>48</v>
      </c>
      <c r="B32" s="28"/>
      <c r="C32" s="28"/>
      <c r="D32" s="28">
        <v>1</v>
      </c>
      <c r="E32" s="28"/>
      <c r="F32" s="28">
        <v>1</v>
      </c>
    </row>
    <row r="33" spans="1:6" x14ac:dyDescent="0.25">
      <c r="A33" s="29" t="s">
        <v>49</v>
      </c>
      <c r="B33" s="28"/>
      <c r="C33" s="28"/>
      <c r="D33" s="28"/>
      <c r="E33" s="28">
        <v>1</v>
      </c>
      <c r="F33" s="28">
        <v>1</v>
      </c>
    </row>
    <row r="34" spans="1:6" x14ac:dyDescent="0.25">
      <c r="A34" s="29" t="s">
        <v>50</v>
      </c>
      <c r="B34" s="28"/>
      <c r="C34" s="28"/>
      <c r="D34" s="28"/>
      <c r="E34" s="28">
        <v>3</v>
      </c>
      <c r="F34" s="28">
        <v>3</v>
      </c>
    </row>
    <row r="35" spans="1:6" x14ac:dyDescent="0.25">
      <c r="A35" s="29" t="s">
        <v>51</v>
      </c>
      <c r="B35" s="28"/>
      <c r="C35" s="28"/>
      <c r="D35" s="28">
        <v>1</v>
      </c>
      <c r="E35" s="28">
        <v>1</v>
      </c>
      <c r="F35" s="28">
        <v>2</v>
      </c>
    </row>
    <row r="36" spans="1:6" x14ac:dyDescent="0.25">
      <c r="A36" s="29" t="s">
        <v>52</v>
      </c>
      <c r="B36" s="28"/>
      <c r="C36" s="28">
        <v>3</v>
      </c>
      <c r="D36" s="28"/>
      <c r="E36" s="28">
        <v>1</v>
      </c>
      <c r="F36" s="28">
        <v>4</v>
      </c>
    </row>
    <row r="37" spans="1:6" x14ac:dyDescent="0.25">
      <c r="A37" s="29" t="s">
        <v>53</v>
      </c>
      <c r="B37" s="28"/>
      <c r="C37" s="28">
        <v>1</v>
      </c>
      <c r="D37" s="28"/>
      <c r="E37" s="28"/>
      <c r="F37" s="28">
        <v>1</v>
      </c>
    </row>
    <row r="38" spans="1:6" x14ac:dyDescent="0.25">
      <c r="A38" s="29" t="s">
        <v>54</v>
      </c>
      <c r="B38" s="28"/>
      <c r="C38" s="28"/>
      <c r="D38" s="28">
        <v>1</v>
      </c>
      <c r="E38" s="28"/>
      <c r="F38" s="28">
        <v>1</v>
      </c>
    </row>
    <row r="39" spans="1:6" x14ac:dyDescent="0.25">
      <c r="A39" s="29" t="s">
        <v>55</v>
      </c>
      <c r="B39" s="28"/>
      <c r="C39" s="28"/>
      <c r="D39" s="28">
        <v>1</v>
      </c>
      <c r="E39" s="28">
        <v>1</v>
      </c>
      <c r="F39" s="28">
        <v>2</v>
      </c>
    </row>
    <row r="40" spans="1:6" x14ac:dyDescent="0.25">
      <c r="A40" s="29" t="s">
        <v>56</v>
      </c>
      <c r="B40" s="28"/>
      <c r="C40" s="28">
        <v>1</v>
      </c>
      <c r="D40" s="28"/>
      <c r="E40" s="28"/>
      <c r="F40" s="28">
        <v>1</v>
      </c>
    </row>
    <row r="41" spans="1:6" x14ac:dyDescent="0.25">
      <c r="A41" s="68" t="s">
        <v>13</v>
      </c>
      <c r="B41" s="104">
        <v>18</v>
      </c>
      <c r="C41" s="104">
        <v>19</v>
      </c>
      <c r="D41" s="104">
        <v>27</v>
      </c>
      <c r="E41" s="104">
        <v>62</v>
      </c>
      <c r="F41" s="104">
        <v>126</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276EA-31D8-477A-ADBF-987F29CF5907}">
  <dimension ref="A1:B21"/>
  <sheetViews>
    <sheetView workbookViewId="0">
      <selection activeCell="B19" sqref="B19:B21"/>
    </sheetView>
  </sheetViews>
  <sheetFormatPr baseColWidth="10" defaultColWidth="11.42578125" defaultRowHeight="15" x14ac:dyDescent="0.25"/>
  <cols>
    <col min="1" max="1" width="36.7109375" style="31" bestFit="1" customWidth="1"/>
    <col min="2" max="2" width="20" bestFit="1" customWidth="1"/>
    <col min="3" max="3" width="10.7109375" bestFit="1" customWidth="1"/>
    <col min="4" max="4" width="25.28515625" bestFit="1" customWidth="1"/>
    <col min="5" max="5" width="14.42578125" bestFit="1" customWidth="1"/>
    <col min="6" max="6" width="17.85546875" bestFit="1" customWidth="1"/>
    <col min="7" max="7" width="12.5703125" bestFit="1" customWidth="1"/>
  </cols>
  <sheetData>
    <row r="1" spans="1:2" x14ac:dyDescent="0.25">
      <c r="A1" s="74" t="s">
        <v>57</v>
      </c>
      <c r="B1" s="75" t="s">
        <v>15</v>
      </c>
    </row>
    <row r="3" spans="1:2" x14ac:dyDescent="0.25">
      <c r="A3" s="27" t="s">
        <v>57</v>
      </c>
      <c r="B3" s="28" t="s">
        <v>16</v>
      </c>
    </row>
    <row r="4" spans="1:2" x14ac:dyDescent="0.25">
      <c r="A4" s="30" t="s">
        <v>19</v>
      </c>
      <c r="B4" s="99">
        <v>18</v>
      </c>
    </row>
    <row r="5" spans="1:2" x14ac:dyDescent="0.25">
      <c r="A5" s="69" t="s">
        <v>20</v>
      </c>
      <c r="B5" s="100">
        <v>19</v>
      </c>
    </row>
    <row r="6" spans="1:2" x14ac:dyDescent="0.25">
      <c r="A6" s="29" t="s">
        <v>58</v>
      </c>
      <c r="B6" s="28">
        <v>1</v>
      </c>
    </row>
    <row r="7" spans="1:2" x14ac:dyDescent="0.25">
      <c r="A7" s="70" t="s">
        <v>21</v>
      </c>
      <c r="B7" s="101">
        <v>27</v>
      </c>
    </row>
    <row r="8" spans="1:2" x14ac:dyDescent="0.25">
      <c r="A8" s="71" t="s">
        <v>22</v>
      </c>
      <c r="B8" s="102">
        <v>62</v>
      </c>
    </row>
    <row r="9" spans="1:2" x14ac:dyDescent="0.25">
      <c r="A9" s="72" t="s">
        <v>13</v>
      </c>
      <c r="B9" s="28">
        <v>127</v>
      </c>
    </row>
    <row r="10" spans="1:2" x14ac:dyDescent="0.25">
      <c r="A10"/>
    </row>
    <row r="11" spans="1:2" x14ac:dyDescent="0.25">
      <c r="A11"/>
    </row>
    <row r="12" spans="1:2" x14ac:dyDescent="0.25">
      <c r="A12"/>
    </row>
    <row r="13" spans="1:2" x14ac:dyDescent="0.25">
      <c r="A13"/>
    </row>
    <row r="14" spans="1:2" x14ac:dyDescent="0.25">
      <c r="A14"/>
    </row>
    <row r="15" spans="1:2" x14ac:dyDescent="0.25">
      <c r="A15"/>
    </row>
    <row r="16" spans="1:2" x14ac:dyDescent="0.25">
      <c r="A16"/>
    </row>
    <row r="17" spans="1:1" x14ac:dyDescent="0.25">
      <c r="A17"/>
    </row>
    <row r="18" spans="1:1" x14ac:dyDescent="0.25">
      <c r="A18"/>
    </row>
    <row r="19" spans="1:1" x14ac:dyDescent="0.25">
      <c r="A19"/>
    </row>
    <row r="20" spans="1:1" x14ac:dyDescent="0.25">
      <c r="A20"/>
    </row>
    <row r="21" spans="1:1" x14ac:dyDescent="0.25">
      <c r="A21"/>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E56F-049D-40D4-908E-20DC7826F518}">
  <dimension ref="A1:B25"/>
  <sheetViews>
    <sheetView workbookViewId="0">
      <selection activeCell="C23" sqref="C23"/>
    </sheetView>
  </sheetViews>
  <sheetFormatPr baseColWidth="10" defaultRowHeight="15" x14ac:dyDescent="0.25"/>
  <cols>
    <col min="1" max="1" width="69.5703125" customWidth="1"/>
    <col min="2" max="2" width="39" bestFit="1" customWidth="1"/>
    <col min="3" max="14" width="15" bestFit="1" customWidth="1"/>
    <col min="15" max="15" width="12.5703125" bestFit="1" customWidth="1"/>
  </cols>
  <sheetData>
    <row r="1" spans="1:2" x14ac:dyDescent="0.25">
      <c r="A1" s="109" t="s">
        <v>74</v>
      </c>
      <c r="B1" s="113" t="s">
        <v>19</v>
      </c>
    </row>
    <row r="3" spans="1:2" x14ac:dyDescent="0.25">
      <c r="A3" s="109" t="s">
        <v>663</v>
      </c>
    </row>
    <row r="4" spans="1:2" x14ac:dyDescent="0.25">
      <c r="A4" s="110" t="s">
        <v>23</v>
      </c>
    </row>
    <row r="5" spans="1:2" x14ac:dyDescent="0.25">
      <c r="A5" s="111" t="s">
        <v>8</v>
      </c>
    </row>
    <row r="6" spans="1:2" x14ac:dyDescent="0.25">
      <c r="A6" s="112">
        <v>20235210018132</v>
      </c>
    </row>
    <row r="7" spans="1:2" x14ac:dyDescent="0.25">
      <c r="A7" s="110" t="s">
        <v>24</v>
      </c>
    </row>
    <row r="8" spans="1:2" x14ac:dyDescent="0.25">
      <c r="A8" s="111" t="s">
        <v>2</v>
      </c>
    </row>
    <row r="9" spans="1:2" x14ac:dyDescent="0.25">
      <c r="A9" s="112">
        <v>20235210007412</v>
      </c>
    </row>
    <row r="10" spans="1:2" x14ac:dyDescent="0.25">
      <c r="A10" s="112">
        <v>20235210007432</v>
      </c>
    </row>
    <row r="11" spans="1:2" x14ac:dyDescent="0.25">
      <c r="A11" s="110" t="s">
        <v>38</v>
      </c>
    </row>
    <row r="12" spans="1:2" x14ac:dyDescent="0.25">
      <c r="A12" s="111" t="s">
        <v>8</v>
      </c>
    </row>
    <row r="13" spans="1:2" x14ac:dyDescent="0.25">
      <c r="A13" s="112">
        <v>20235210021762</v>
      </c>
    </row>
    <row r="14" spans="1:2" x14ac:dyDescent="0.25">
      <c r="A14" s="110" t="s">
        <v>40</v>
      </c>
    </row>
    <row r="15" spans="1:2" x14ac:dyDescent="0.25">
      <c r="A15" s="111" t="s">
        <v>4</v>
      </c>
    </row>
    <row r="16" spans="1:2" x14ac:dyDescent="0.25">
      <c r="A16" s="112">
        <v>20205210001882</v>
      </c>
    </row>
    <row r="17" spans="1:1" x14ac:dyDescent="0.25">
      <c r="A17" s="112">
        <v>20235210007182</v>
      </c>
    </row>
    <row r="18" spans="1:1" x14ac:dyDescent="0.25">
      <c r="A18" s="112">
        <v>20235210012652</v>
      </c>
    </row>
    <row r="19" spans="1:1" x14ac:dyDescent="0.25">
      <c r="A19" s="112">
        <v>20235210014652</v>
      </c>
    </row>
    <row r="20" spans="1:1" x14ac:dyDescent="0.25">
      <c r="A20" s="111" t="s">
        <v>8</v>
      </c>
    </row>
    <row r="21" spans="1:1" x14ac:dyDescent="0.25">
      <c r="A21" s="112">
        <v>20235210006572</v>
      </c>
    </row>
    <row r="22" spans="1:1" x14ac:dyDescent="0.25">
      <c r="A22" s="110" t="s">
        <v>44</v>
      </c>
    </row>
    <row r="23" spans="1:1" x14ac:dyDescent="0.25">
      <c r="A23" s="111" t="s">
        <v>8</v>
      </c>
    </row>
    <row r="24" spans="1:1" x14ac:dyDescent="0.25">
      <c r="A24" s="112">
        <v>20225210129112</v>
      </c>
    </row>
    <row r="25" spans="1:1" x14ac:dyDescent="0.25">
      <c r="A25" s="110" t="s">
        <v>13</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48754-7AA7-4D0C-91F6-8CB6CA90B057}">
  <sheetPr>
    <tabColor rgb="FFFF66FF"/>
  </sheetPr>
  <dimension ref="A1:R401"/>
  <sheetViews>
    <sheetView tabSelected="1" zoomScaleNormal="100" workbookViewId="0">
      <pane xSplit="2" ySplit="3" topLeftCell="C4" activePane="bottomRight" state="frozen"/>
      <selection pane="topRight" activeCell="C1" sqref="C1"/>
      <selection pane="bottomLeft" activeCell="A4" sqref="A4"/>
      <selection pane="bottomRight" activeCell="C3" sqref="C3"/>
    </sheetView>
  </sheetViews>
  <sheetFormatPr baseColWidth="10" defaultColWidth="11.42578125" defaultRowHeight="12.75" x14ac:dyDescent="0.25"/>
  <cols>
    <col min="1" max="1" width="5.7109375" style="42" bestFit="1" customWidth="1"/>
    <col min="2" max="2" width="19" style="35" customWidth="1"/>
    <col min="3" max="3" width="35.28515625" style="41" customWidth="1"/>
    <col min="4" max="4" width="31.7109375" style="35" customWidth="1"/>
    <col min="5" max="5" width="75.28515625" style="35" bestFit="1" customWidth="1"/>
    <col min="6" max="6" width="39.140625" style="42" customWidth="1"/>
    <col min="7" max="7" width="44.140625" style="64" bestFit="1" customWidth="1"/>
    <col min="8" max="8" width="73.28515625" style="42" bestFit="1" customWidth="1"/>
    <col min="9" max="9" width="25.42578125" style="42" customWidth="1"/>
    <col min="10" max="10" width="25.28515625" style="42" customWidth="1"/>
    <col min="11" max="11" width="18.140625" style="42" customWidth="1"/>
    <col min="12" max="12" width="32.140625" style="42" bestFit="1" customWidth="1"/>
    <col min="13" max="13" width="17.5703125" style="51" customWidth="1"/>
    <col min="14" max="14" width="20.42578125" style="42" customWidth="1"/>
    <col min="15" max="15" width="18.28515625" style="61" customWidth="1"/>
    <col min="16" max="16" width="43.7109375" style="85" customWidth="1"/>
    <col min="17" max="17" width="22.28515625" style="42" customWidth="1"/>
    <col min="18" max="18" width="34.140625" style="35" customWidth="1"/>
    <col min="19" max="16384" width="11.42578125" style="35"/>
  </cols>
  <sheetData>
    <row r="1" spans="1:18" ht="13.5" thickBot="1" x14ac:dyDescent="0.3">
      <c r="A1" s="32"/>
      <c r="B1" s="32"/>
      <c r="C1" s="96" t="s">
        <v>664</v>
      </c>
      <c r="D1" s="107">
        <f ca="1">TODAY()</f>
        <v>45012</v>
      </c>
      <c r="E1" s="107"/>
      <c r="F1" s="33"/>
      <c r="G1" s="34"/>
      <c r="H1" s="33"/>
      <c r="I1" s="33"/>
      <c r="J1" s="33"/>
      <c r="K1" s="33"/>
      <c r="L1" s="33"/>
      <c r="M1" s="33"/>
      <c r="N1" s="33"/>
      <c r="O1" s="32"/>
      <c r="P1" s="84"/>
      <c r="Q1" s="33"/>
      <c r="R1" s="32"/>
    </row>
    <row r="2" spans="1:18" s="37" customFormat="1" hidden="1" x14ac:dyDescent="0.25">
      <c r="A2" s="36"/>
      <c r="B2" s="106" t="s">
        <v>59</v>
      </c>
      <c r="C2" s="106"/>
      <c r="D2" s="36">
        <v>3</v>
      </c>
      <c r="F2" s="36"/>
      <c r="G2" s="38"/>
      <c r="H2" s="65"/>
      <c r="I2" s="66"/>
      <c r="J2" s="36"/>
      <c r="K2" s="36"/>
      <c r="L2" s="36"/>
      <c r="M2" s="36"/>
      <c r="N2" s="36"/>
      <c r="P2" s="88"/>
      <c r="Q2" s="36"/>
    </row>
    <row r="3" spans="1:18" s="42" customFormat="1" ht="63.75" customHeight="1" x14ac:dyDescent="0.25">
      <c r="A3" s="39" t="s">
        <v>60</v>
      </c>
      <c r="B3" s="40" t="s">
        <v>61</v>
      </c>
      <c r="C3" s="95" t="s">
        <v>62</v>
      </c>
      <c r="D3" s="40" t="s">
        <v>63</v>
      </c>
      <c r="E3" s="40" t="s">
        <v>64</v>
      </c>
      <c r="F3" s="42" t="s">
        <v>65</v>
      </c>
      <c r="G3" s="42" t="s">
        <v>18</v>
      </c>
      <c r="H3" s="42" t="s">
        <v>66</v>
      </c>
      <c r="I3" s="43" t="s">
        <v>67</v>
      </c>
      <c r="J3" s="43" t="s">
        <v>68</v>
      </c>
      <c r="K3" s="43" t="s">
        <v>14</v>
      </c>
      <c r="L3" s="43" t="s">
        <v>57</v>
      </c>
      <c r="M3" s="42" t="s">
        <v>69</v>
      </c>
      <c r="N3" s="42" t="s">
        <v>70</v>
      </c>
      <c r="O3" s="42" t="s">
        <v>71</v>
      </c>
      <c r="P3" s="85" t="s">
        <v>72</v>
      </c>
      <c r="Q3" s="42" t="s">
        <v>73</v>
      </c>
      <c r="R3" s="42" t="s">
        <v>74</v>
      </c>
    </row>
    <row r="4" spans="1:18" s="53" customFormat="1" ht="38.25" x14ac:dyDescent="0.25">
      <c r="A4" s="42">
        <v>1</v>
      </c>
      <c r="B4" s="44">
        <v>20175210015892</v>
      </c>
      <c r="C4" s="45" t="s">
        <v>75</v>
      </c>
      <c r="D4" s="46" t="s">
        <v>76</v>
      </c>
      <c r="E4" s="46" t="s">
        <v>77</v>
      </c>
      <c r="F4" s="47" t="s">
        <v>78</v>
      </c>
      <c r="G4" s="48" t="s">
        <v>79</v>
      </c>
      <c r="H4" s="47" t="s">
        <v>80</v>
      </c>
      <c r="I4" s="42">
        <f>IF(ISBLANK(H4)," ",_xlfn.XLOOKUP(H4,Festivos!A:A,Festivos!B:B))</f>
        <v>10</v>
      </c>
      <c r="J4" s="49">
        <f>IFERROR(WORKDAY(Tabla3[[#This Row],[FECHA DE RADICACIÓN]],Tabla3[[#This Row],[DIAS HABILES RTA DP]],FESTIVOS),"")</f>
        <v>42790</v>
      </c>
      <c r="K4" s="50">
        <f ca="1">IFERROR(Tabla3[[#This Row],[FECHA DE VECIMIENTO]]-$D$1,"")</f>
        <v>-2222</v>
      </c>
      <c r="L4" s="42" t="str">
        <f ca="1">IF(Tabla3[[#This Row],[DIAS FALTANTES PARA VENCIMIENTO]]="","",IF(Tabla3[[#This Row],[DIAS FALTANTES PARA VENCIMIENTO]]&lt;=0,Festivos!$T$2,IF(AND(Tabla3[[#This Row],[DIAS FALTANTES PARA VENCIMIENTO]]&gt;=1,Tabla3[[#This Row],[DIAS FALTANTES PARA VENCIMIENTO]]&lt;=$D$2),Festivos!$T$3,Festivos!$T$4)))</f>
        <v>Vencido</v>
      </c>
      <c r="M4" s="51">
        <v>44995</v>
      </c>
      <c r="N4" s="42" t="s">
        <v>81</v>
      </c>
      <c r="O4" s="52">
        <v>42780</v>
      </c>
      <c r="P4" s="85" t="s">
        <v>82</v>
      </c>
      <c r="Q4" s="42" t="s">
        <v>81</v>
      </c>
      <c r="R4" s="53" t="s">
        <v>19</v>
      </c>
    </row>
    <row r="5" spans="1:18" s="53" customFormat="1" ht="25.5" x14ac:dyDescent="0.25">
      <c r="A5" s="42">
        <v>2</v>
      </c>
      <c r="B5" s="44">
        <v>20195210009602</v>
      </c>
      <c r="C5" s="45" t="s">
        <v>83</v>
      </c>
      <c r="D5" s="46" t="s">
        <v>84</v>
      </c>
      <c r="E5" s="46" t="s">
        <v>85</v>
      </c>
      <c r="F5" s="47" t="s">
        <v>86</v>
      </c>
      <c r="G5" s="48" t="s">
        <v>79</v>
      </c>
      <c r="H5" s="47" t="s">
        <v>87</v>
      </c>
      <c r="I5" s="42">
        <f>IF(ISBLANK(H5)," ",_xlfn.XLOOKUP(H5,Festivos!A:A,Festivos!B:B))</f>
        <v>15</v>
      </c>
      <c r="J5" s="49">
        <f>IFERROR(WORKDAY(Tabla3[[#This Row],[FECHA DE RADICACIÓN]],Tabla3[[#This Row],[DIAS HABILES RTA DP]],FESTIVOS),"")</f>
        <v>43516</v>
      </c>
      <c r="K5" s="50">
        <f ca="1">IFERROR(Tabla3[[#This Row],[FECHA DE VECIMIENTO]]-$D$1,"")</f>
        <v>-1496</v>
      </c>
      <c r="L5" s="42" t="str">
        <f ca="1">IF(Tabla3[[#This Row],[DIAS FALTANTES PARA VENCIMIENTO]]="","",IF(Tabla3[[#This Row],[DIAS FALTANTES PARA VENCIMIENTO]]&lt;=0,Festivos!$T$2,IF(AND(Tabla3[[#This Row],[DIAS FALTANTES PARA VENCIMIENTO]]&gt;=1,Tabla3[[#This Row],[DIAS FALTANTES PARA VENCIMIENTO]]&lt;=$D$2),Festivos!$T$3,Festivos!$T$4)))</f>
        <v>Vencido</v>
      </c>
      <c r="M5" s="51">
        <v>44959</v>
      </c>
      <c r="N5" s="42" t="s">
        <v>81</v>
      </c>
      <c r="O5" s="52">
        <v>43927</v>
      </c>
      <c r="P5" s="85">
        <v>20205240044291</v>
      </c>
      <c r="Q5" s="42" t="s">
        <v>81</v>
      </c>
      <c r="R5" s="53" t="s">
        <v>19</v>
      </c>
    </row>
    <row r="6" spans="1:18" s="53" customFormat="1" ht="25.5" x14ac:dyDescent="0.25">
      <c r="A6" s="42">
        <v>3</v>
      </c>
      <c r="B6" s="44">
        <v>20195210093122</v>
      </c>
      <c r="C6" s="45" t="s">
        <v>88</v>
      </c>
      <c r="D6" s="46" t="s">
        <v>84</v>
      </c>
      <c r="E6" s="46" t="s">
        <v>89</v>
      </c>
      <c r="F6" s="47" t="s">
        <v>86</v>
      </c>
      <c r="G6" s="48" t="s">
        <v>79</v>
      </c>
      <c r="H6" s="47" t="s">
        <v>90</v>
      </c>
      <c r="I6" s="42">
        <f>IF(ISBLANK(H6)," ",_xlfn.XLOOKUP(H6,Festivos!A:A,Festivos!B:B))</f>
        <v>15</v>
      </c>
      <c r="J6" s="49">
        <f>IFERROR(WORKDAY(Tabla3[[#This Row],[FECHA DE RADICACIÓN]],Tabla3[[#This Row],[DIAS HABILES RTA DP]],FESTIVOS),"")</f>
        <v>43656</v>
      </c>
      <c r="K6" s="50">
        <f ca="1">IFERROR(Tabla3[[#This Row],[FECHA DE VECIMIENTO]]-$D$1,"")</f>
        <v>-1356</v>
      </c>
      <c r="L6" s="42" t="str">
        <f ca="1">IF(Tabla3[[#This Row],[DIAS FALTANTES PARA VENCIMIENTO]]="","",IF(Tabla3[[#This Row],[DIAS FALTANTES PARA VENCIMIENTO]]&lt;=0,Festivos!$T$2,IF(AND(Tabla3[[#This Row],[DIAS FALTANTES PARA VENCIMIENTO]]&gt;=1,Tabla3[[#This Row],[DIAS FALTANTES PARA VENCIMIENTO]]&lt;=$D$2),Festivos!$T$3,Festivos!$T$4)))</f>
        <v>Vencido</v>
      </c>
      <c r="M6" s="51">
        <v>44959</v>
      </c>
      <c r="N6" s="42" t="s">
        <v>81</v>
      </c>
      <c r="O6" s="52">
        <v>43498</v>
      </c>
      <c r="P6" s="85">
        <v>20195240187771</v>
      </c>
      <c r="Q6" s="42" t="s">
        <v>81</v>
      </c>
      <c r="R6" s="53" t="s">
        <v>19</v>
      </c>
    </row>
    <row r="7" spans="1:18" s="53" customFormat="1" ht="25.5" x14ac:dyDescent="0.2">
      <c r="A7" s="42">
        <v>4</v>
      </c>
      <c r="B7" s="44">
        <v>20205210001882</v>
      </c>
      <c r="C7" s="45" t="s">
        <v>91</v>
      </c>
      <c r="D7" s="46" t="s">
        <v>92</v>
      </c>
      <c r="E7" s="46" t="s">
        <v>93</v>
      </c>
      <c r="F7" s="47" t="s">
        <v>78</v>
      </c>
      <c r="G7" s="31" t="s">
        <v>334</v>
      </c>
      <c r="H7" s="47" t="s">
        <v>94</v>
      </c>
      <c r="I7" s="42">
        <f>IF(ISBLANK(H7)," ",_xlfn.XLOOKUP(H7,Festivos!A:A,Festivos!B:B))</f>
        <v>10</v>
      </c>
      <c r="J7" s="49">
        <f>IFERROR(WORKDAY(Tabla3[[#This Row],[FECHA DE RADICACIÓN]],Tabla3[[#This Row],[DIAS HABILES RTA DP]],FESTIVOS),"")</f>
        <v>43853</v>
      </c>
      <c r="K7" s="50">
        <f ca="1">IFERROR(Tabla3[[#This Row],[FECHA DE VECIMIENTO]]-$D$1,"")</f>
        <v>-1159</v>
      </c>
      <c r="L7" s="42" t="str">
        <f ca="1">IF(Tabla3[[#This Row],[DIAS FALTANTES PARA VENCIMIENTO]]="","",IF(Tabla3[[#This Row],[DIAS FALTANTES PARA VENCIMIENTO]]&lt;=0,Festivos!$T$2,IF(AND(Tabla3[[#This Row],[DIAS FALTANTES PARA VENCIMIENTO]]&gt;=1,Tabla3[[#This Row],[DIAS FALTANTES PARA VENCIMIENTO]]&lt;=$D$2),Festivos!$T$3,Festivos!$T$4)))</f>
        <v>Vencido</v>
      </c>
      <c r="M7" s="51">
        <v>44959</v>
      </c>
      <c r="N7" s="42" t="s">
        <v>81</v>
      </c>
      <c r="O7" s="52">
        <v>43844</v>
      </c>
      <c r="P7" s="85">
        <v>20205220001771</v>
      </c>
      <c r="Q7" s="42" t="s">
        <v>81</v>
      </c>
      <c r="R7" s="53" t="s">
        <v>19</v>
      </c>
    </row>
    <row r="8" spans="1:18" s="53" customFormat="1" ht="25.5" x14ac:dyDescent="0.2">
      <c r="A8" s="42">
        <v>5</v>
      </c>
      <c r="B8" s="44">
        <v>20205210028182</v>
      </c>
      <c r="C8" s="45" t="s">
        <v>95</v>
      </c>
      <c r="D8" s="46" t="s">
        <v>96</v>
      </c>
      <c r="E8" s="46" t="s">
        <v>97</v>
      </c>
      <c r="F8" s="47" t="s">
        <v>78</v>
      </c>
      <c r="G8" s="31" t="s">
        <v>334</v>
      </c>
      <c r="H8" s="47" t="s">
        <v>94</v>
      </c>
      <c r="I8" s="42">
        <f>IF(ISBLANK(H8)," ",_xlfn.XLOOKUP(H8,Festivos!A:A,Festivos!B:B))</f>
        <v>10</v>
      </c>
      <c r="J8" s="49">
        <f>IFERROR(WORKDAY(Tabla3[[#This Row],[FECHA DE RADICACIÓN]],Tabla3[[#This Row],[DIAS HABILES RTA DP]],FESTIVOS),"")</f>
        <v>43915</v>
      </c>
      <c r="K8" s="50">
        <f ca="1">IFERROR(Tabla3[[#This Row],[FECHA DE VECIMIENTO]]-$D$1,"")</f>
        <v>-1097</v>
      </c>
      <c r="L8" s="42" t="str">
        <f ca="1">IF(Tabla3[[#This Row],[DIAS FALTANTES PARA VENCIMIENTO]]="","",IF(Tabla3[[#This Row],[DIAS FALTANTES PARA VENCIMIENTO]]&lt;=0,Festivos!$T$2,IF(AND(Tabla3[[#This Row],[DIAS FALTANTES PARA VENCIMIENTO]]&gt;=1,Tabla3[[#This Row],[DIAS FALTANTES PARA VENCIMIENTO]]&lt;=$D$2),Festivos!$T$3,Festivos!$T$4)))</f>
        <v>Vencido</v>
      </c>
      <c r="M8" s="51">
        <v>45002</v>
      </c>
      <c r="N8" s="42" t="s">
        <v>81</v>
      </c>
      <c r="O8" s="52">
        <v>43993</v>
      </c>
      <c r="P8" s="85">
        <v>20205220119311</v>
      </c>
      <c r="Q8" s="42" t="s">
        <v>98</v>
      </c>
      <c r="R8" s="53" t="s">
        <v>20</v>
      </c>
    </row>
    <row r="9" spans="1:18" s="53" customFormat="1" ht="25.5" x14ac:dyDescent="0.2">
      <c r="A9" s="42">
        <v>6</v>
      </c>
      <c r="B9" s="44">
        <v>20205210029902</v>
      </c>
      <c r="C9" s="45" t="s">
        <v>99</v>
      </c>
      <c r="D9" s="46" t="s">
        <v>100</v>
      </c>
      <c r="E9" s="46" t="s">
        <v>101</v>
      </c>
      <c r="F9" s="47" t="s">
        <v>78</v>
      </c>
      <c r="G9" s="31" t="s">
        <v>334</v>
      </c>
      <c r="H9" s="47" t="s">
        <v>102</v>
      </c>
      <c r="I9" s="42">
        <f>IF(ISBLANK(H9)," ",_xlfn.XLOOKUP(H9,Festivos!A:A,Festivos!B:B))</f>
        <v>5</v>
      </c>
      <c r="J9" s="49">
        <f>IFERROR(WORKDAY(Tabla3[[#This Row],[FECHA DE RADICACIÓN]],Tabla3[[#This Row],[DIAS HABILES RTA DP]],FESTIVOS),"")</f>
        <v>43913</v>
      </c>
      <c r="K9" s="50">
        <f ca="1">IFERROR(Tabla3[[#This Row],[FECHA DE VECIMIENTO]]-$D$1,"")</f>
        <v>-1099</v>
      </c>
      <c r="L9" s="42" t="str">
        <f ca="1">IF(Tabla3[[#This Row],[DIAS FALTANTES PARA VENCIMIENTO]]="","",IF(Tabla3[[#This Row],[DIAS FALTANTES PARA VENCIMIENTO]]&lt;=0,Festivos!$T$2,IF(AND(Tabla3[[#This Row],[DIAS FALTANTES PARA VENCIMIENTO]]&gt;=1,Tabla3[[#This Row],[DIAS FALTANTES PARA VENCIMIENTO]]&lt;=$D$2),Festivos!$T$3,Festivos!$T$4)))</f>
        <v>Vencido</v>
      </c>
      <c r="M9" s="51">
        <v>45002</v>
      </c>
      <c r="N9" s="42" t="s">
        <v>81</v>
      </c>
      <c r="O9" s="52" t="s">
        <v>103</v>
      </c>
      <c r="P9" s="85" t="s">
        <v>104</v>
      </c>
      <c r="Q9" s="42" t="s">
        <v>98</v>
      </c>
      <c r="R9" s="53" t="s">
        <v>20</v>
      </c>
    </row>
    <row r="10" spans="1:18" s="53" customFormat="1" ht="89.25" x14ac:dyDescent="0.2">
      <c r="A10" s="42">
        <v>7</v>
      </c>
      <c r="B10" s="44">
        <v>20205210034122</v>
      </c>
      <c r="C10" s="45" t="s">
        <v>105</v>
      </c>
      <c r="D10" s="46" t="s">
        <v>84</v>
      </c>
      <c r="E10" s="46" t="s">
        <v>106</v>
      </c>
      <c r="F10" s="47" t="s">
        <v>78</v>
      </c>
      <c r="G10" s="31" t="s">
        <v>334</v>
      </c>
      <c r="H10" s="47" t="s">
        <v>80</v>
      </c>
      <c r="I10" s="42">
        <f>IF(ISBLANK(H10)," ",_xlfn.XLOOKUP(H10,Festivos!A:A,Festivos!B:B))</f>
        <v>10</v>
      </c>
      <c r="J10" s="49">
        <f>IFERROR(WORKDAY(Tabla3[[#This Row],[FECHA DE RADICACIÓN]],Tabla3[[#This Row],[DIAS HABILES RTA DP]],FESTIVOS),"")</f>
        <v>43951</v>
      </c>
      <c r="K10" s="50">
        <f ca="1">IFERROR(Tabla3[[#This Row],[FECHA DE VECIMIENTO]]-$D$1,"")</f>
        <v>-1061</v>
      </c>
      <c r="L10" s="42" t="str">
        <f ca="1">IF(Tabla3[[#This Row],[DIAS FALTANTES PARA VENCIMIENTO]]="","",IF(Tabla3[[#This Row],[DIAS FALTANTES PARA VENCIMIENTO]]&lt;=0,Festivos!$T$2,IF(AND(Tabla3[[#This Row],[DIAS FALTANTES PARA VENCIMIENTO]]&gt;=1,Tabla3[[#This Row],[DIAS FALTANTES PARA VENCIMIENTO]]&lt;=$D$2),Festivos!$T$3,Festivos!$T$4)))</f>
        <v>Vencido</v>
      </c>
      <c r="M10" s="51">
        <v>45002</v>
      </c>
      <c r="N10" s="42" t="s">
        <v>81</v>
      </c>
      <c r="O10" s="52">
        <v>43950</v>
      </c>
      <c r="P10" s="85">
        <v>20205220053791</v>
      </c>
      <c r="Q10" s="42" t="s">
        <v>98</v>
      </c>
      <c r="R10" s="53" t="s">
        <v>20</v>
      </c>
    </row>
    <row r="11" spans="1:18" s="53" customFormat="1" ht="25.5" x14ac:dyDescent="0.2">
      <c r="A11" s="42">
        <v>8</v>
      </c>
      <c r="B11" s="44">
        <v>20215210026932</v>
      </c>
      <c r="C11" s="45" t="s">
        <v>107</v>
      </c>
      <c r="D11" s="46" t="s">
        <v>92</v>
      </c>
      <c r="E11" s="46" t="s">
        <v>108</v>
      </c>
      <c r="F11" s="47" t="s">
        <v>78</v>
      </c>
      <c r="G11" s="31" t="s">
        <v>334</v>
      </c>
      <c r="H11" s="47" t="s">
        <v>109</v>
      </c>
      <c r="I11" s="42">
        <f>IF(ISBLANK(H11)," ",_xlfn.XLOOKUP(H11,Festivos!A:A,Festivos!B:B))</f>
        <v>5</v>
      </c>
      <c r="J11" s="49">
        <f>IFERROR(WORKDAY(Tabla3[[#This Row],[FECHA DE RADICACIÓN]],Tabla3[[#This Row],[DIAS HABILES RTA DP]],FESTIVOS),"")</f>
        <v>44302</v>
      </c>
      <c r="K11" s="50">
        <f ca="1">IFERROR(Tabla3[[#This Row],[FECHA DE VECIMIENTO]]-$D$1,"")</f>
        <v>-710</v>
      </c>
      <c r="L11" s="42" t="str">
        <f ca="1">IF(Tabla3[[#This Row],[DIAS FALTANTES PARA VENCIMIENTO]]="","",IF(Tabla3[[#This Row],[DIAS FALTANTES PARA VENCIMIENTO]]&lt;=0,Festivos!$T$2,IF(AND(Tabla3[[#This Row],[DIAS FALTANTES PARA VENCIMIENTO]]&gt;=1,Tabla3[[#This Row],[DIAS FALTANTES PARA VENCIMIENTO]]&lt;=$D$2),Festivos!$T$3,Festivos!$T$4)))</f>
        <v>Vencido</v>
      </c>
      <c r="M11" s="51">
        <v>44959</v>
      </c>
      <c r="N11" s="42" t="s">
        <v>81</v>
      </c>
      <c r="O11" s="52">
        <v>44300</v>
      </c>
      <c r="P11" s="85">
        <v>20215220212041</v>
      </c>
      <c r="Q11" s="42" t="s">
        <v>110</v>
      </c>
      <c r="R11" s="53" t="s">
        <v>20</v>
      </c>
    </row>
    <row r="12" spans="1:18" s="53" customFormat="1" ht="89.25" x14ac:dyDescent="0.25">
      <c r="A12" s="42">
        <v>9</v>
      </c>
      <c r="B12" s="44">
        <v>20215210072062</v>
      </c>
      <c r="C12" s="45" t="s">
        <v>111</v>
      </c>
      <c r="D12" s="46" t="s">
        <v>100</v>
      </c>
      <c r="E12" s="46" t="s">
        <v>112</v>
      </c>
      <c r="F12" s="47" t="s">
        <v>113</v>
      </c>
      <c r="G12" s="48" t="s">
        <v>42</v>
      </c>
      <c r="H12" s="47" t="s">
        <v>102</v>
      </c>
      <c r="I12" s="42">
        <f>IF(ISBLANK(H12)," ",_xlfn.XLOOKUP(H12,Festivos!A:A,Festivos!B:B))</f>
        <v>5</v>
      </c>
      <c r="J12" s="49">
        <f>IFERROR(WORKDAY(Tabla3[[#This Row],[FECHA DE RADICACIÓN]],Tabla3[[#This Row],[DIAS HABILES RTA DP]],FESTIVOS),"")</f>
        <v>44432</v>
      </c>
      <c r="K12" s="50">
        <f ca="1">IFERROR(Tabla3[[#This Row],[FECHA DE VECIMIENTO]]-$D$1,"")</f>
        <v>-580</v>
      </c>
      <c r="L12" s="42" t="str">
        <f ca="1">IF(Tabla3[[#This Row],[DIAS FALTANTES PARA VENCIMIENTO]]="","",IF(Tabla3[[#This Row],[DIAS FALTANTES PARA VENCIMIENTO]]&lt;=0,Festivos!$T$2,IF(AND(Tabla3[[#This Row],[DIAS FALTANTES PARA VENCIMIENTO]]&gt;=1,Tabla3[[#This Row],[DIAS FALTANTES PARA VENCIMIENTO]]&lt;=$D$2),Festivos!$T$3,Festivos!$T$4)))</f>
        <v>Vencido</v>
      </c>
      <c r="M12" s="76">
        <v>44994</v>
      </c>
      <c r="N12" s="42" t="s">
        <v>98</v>
      </c>
      <c r="O12" s="52">
        <v>44987</v>
      </c>
      <c r="P12" s="85" t="s">
        <v>114</v>
      </c>
      <c r="Q12" s="42"/>
      <c r="R12" s="53" t="s">
        <v>22</v>
      </c>
    </row>
    <row r="13" spans="1:18" s="53" customFormat="1" ht="25.5" x14ac:dyDescent="0.25">
      <c r="A13" s="42">
        <v>10</v>
      </c>
      <c r="B13" s="44">
        <v>20225210078552</v>
      </c>
      <c r="C13" s="45" t="s">
        <v>115</v>
      </c>
      <c r="D13" s="46" t="s">
        <v>116</v>
      </c>
      <c r="E13" s="46" t="s">
        <v>117</v>
      </c>
      <c r="F13" s="47" t="s">
        <v>113</v>
      </c>
      <c r="G13" s="48" t="s">
        <v>37</v>
      </c>
      <c r="H13" s="47" t="s">
        <v>94</v>
      </c>
      <c r="I13" s="42">
        <f>IF(ISBLANK(H13)," ",_xlfn.XLOOKUP(H13,Festivos!A:A,Festivos!B:B))</f>
        <v>10</v>
      </c>
      <c r="J13" s="49">
        <f>IFERROR(WORKDAY(Tabla3[[#This Row],[FECHA DE RADICACIÓN]],Tabla3[[#This Row],[DIAS HABILES RTA DP]],FESTIVOS),"")</f>
        <v>44770</v>
      </c>
      <c r="K13" s="50">
        <f ca="1">IFERROR(Tabla3[[#This Row],[FECHA DE VECIMIENTO]]-$D$1,"")</f>
        <v>-242</v>
      </c>
      <c r="L13" s="42" t="str">
        <f ca="1">IF(Tabla3[[#This Row],[DIAS FALTANTES PARA VENCIMIENTO]]="","",IF(Tabla3[[#This Row],[DIAS FALTANTES PARA VENCIMIENTO]]&lt;=0,Festivos!$T$2,IF(AND(Tabla3[[#This Row],[DIAS FALTANTES PARA VENCIMIENTO]]&gt;=1,Tabla3[[#This Row],[DIAS FALTANTES PARA VENCIMIENTO]]&lt;=$D$2),Festivos!$T$3,Festivos!$T$4)))</f>
        <v>Vencido</v>
      </c>
      <c r="M13" s="76">
        <v>45002</v>
      </c>
      <c r="N13" s="42" t="s">
        <v>98</v>
      </c>
      <c r="O13" s="52"/>
      <c r="P13" s="85"/>
      <c r="Q13" s="42"/>
      <c r="R13" s="53" t="s">
        <v>21</v>
      </c>
    </row>
    <row r="14" spans="1:18" s="53" customFormat="1" ht="25.5" x14ac:dyDescent="0.25">
      <c r="A14" s="42">
        <v>11</v>
      </c>
      <c r="B14" s="44">
        <v>20225210112362</v>
      </c>
      <c r="C14" s="45" t="s">
        <v>118</v>
      </c>
      <c r="D14" s="46" t="s">
        <v>84</v>
      </c>
      <c r="E14" s="46" t="s">
        <v>119</v>
      </c>
      <c r="F14" s="47" t="s">
        <v>78</v>
      </c>
      <c r="G14" s="48" t="s">
        <v>44</v>
      </c>
      <c r="H14" s="47" t="s">
        <v>80</v>
      </c>
      <c r="I14" s="42">
        <f>IF(ISBLANK(H14)," ",_xlfn.XLOOKUP(H14,Festivos!A:A,Festivos!B:B))</f>
        <v>10</v>
      </c>
      <c r="J14" s="49">
        <f>IFERROR(WORKDAY(Tabla3[[#This Row],[FECHA DE RADICACIÓN]],Tabla3[[#This Row],[DIAS HABILES RTA DP]],FESTIVOS),"")</f>
        <v>44852</v>
      </c>
      <c r="K14" s="50">
        <f ca="1">IFERROR(Tabla3[[#This Row],[FECHA DE VECIMIENTO]]-$D$1,"")</f>
        <v>-160</v>
      </c>
      <c r="L14" s="42" t="str">
        <f ca="1">IF(Tabla3[[#This Row],[DIAS FALTANTES PARA VENCIMIENTO]]="","",IF(Tabla3[[#This Row],[DIAS FALTANTES PARA VENCIMIENTO]]&lt;=0,Festivos!$T$2,IF(AND(Tabla3[[#This Row],[DIAS FALTANTES PARA VENCIMIENTO]]&gt;=1,Tabla3[[#This Row],[DIAS FALTANTES PARA VENCIMIENTO]]&lt;=$D$2),Festivos!$T$3,Festivos!$T$4)))</f>
        <v>Vencido</v>
      </c>
      <c r="M14" s="51">
        <v>45002</v>
      </c>
      <c r="N14" s="42" t="s">
        <v>81</v>
      </c>
      <c r="O14" s="52" t="s">
        <v>120</v>
      </c>
      <c r="P14" s="85" t="s">
        <v>121</v>
      </c>
      <c r="Q14" s="42" t="s">
        <v>98</v>
      </c>
      <c r="R14" s="53" t="s">
        <v>20</v>
      </c>
    </row>
    <row r="15" spans="1:18" s="53" customFormat="1" ht="63.75" x14ac:dyDescent="0.25">
      <c r="A15" s="42">
        <v>12</v>
      </c>
      <c r="B15" s="44">
        <v>20225210118822</v>
      </c>
      <c r="C15" s="45" t="s">
        <v>122</v>
      </c>
      <c r="D15" s="46" t="s">
        <v>116</v>
      </c>
      <c r="E15" s="46" t="s">
        <v>123</v>
      </c>
      <c r="F15" s="47" t="s">
        <v>113</v>
      </c>
      <c r="G15" s="48" t="s">
        <v>42</v>
      </c>
      <c r="H15" s="47" t="s">
        <v>94</v>
      </c>
      <c r="I15" s="42">
        <f>IF(ISBLANK(H15)," ",_xlfn.XLOOKUP(H15,Festivos!A:A,Festivos!B:B))</f>
        <v>10</v>
      </c>
      <c r="J15" s="49">
        <f>IFERROR(WORKDAY(Tabla3[[#This Row],[FECHA DE RADICACIÓN]],Tabla3[[#This Row],[DIAS HABILES RTA DP]],FESTIVOS),"")</f>
        <v>44866</v>
      </c>
      <c r="K15" s="50">
        <f ca="1">IFERROR(Tabla3[[#This Row],[FECHA DE VECIMIENTO]]-$D$1,"")</f>
        <v>-146</v>
      </c>
      <c r="L15" s="42" t="str">
        <f ca="1">IF(Tabla3[[#This Row],[DIAS FALTANTES PARA VENCIMIENTO]]="","",IF(Tabla3[[#This Row],[DIAS FALTANTES PARA VENCIMIENTO]]&lt;=0,Festivos!$T$2,IF(AND(Tabla3[[#This Row],[DIAS FALTANTES PARA VENCIMIENTO]]&gt;=1,Tabla3[[#This Row],[DIAS FALTANTES PARA VENCIMIENTO]]&lt;=$D$2),Festivos!$T$3,Festivos!$T$4)))</f>
        <v>Vencido</v>
      </c>
      <c r="M15" s="77">
        <v>45002</v>
      </c>
      <c r="N15" s="73" t="s">
        <v>98</v>
      </c>
      <c r="O15" s="59"/>
      <c r="P15" s="86" t="s">
        <v>124</v>
      </c>
      <c r="Q15" s="73"/>
      <c r="R15" s="53" t="s">
        <v>21</v>
      </c>
    </row>
    <row r="16" spans="1:18" s="53" customFormat="1" ht="25.5" x14ac:dyDescent="0.25">
      <c r="A16" s="42">
        <v>13</v>
      </c>
      <c r="B16" s="44">
        <v>20225210118892</v>
      </c>
      <c r="C16" s="45" t="s">
        <v>125</v>
      </c>
      <c r="D16" s="46" t="s">
        <v>126</v>
      </c>
      <c r="E16" s="46" t="s">
        <v>127</v>
      </c>
      <c r="F16" s="47" t="s">
        <v>78</v>
      </c>
      <c r="G16" s="48" t="s">
        <v>44</v>
      </c>
      <c r="H16" s="47" t="s">
        <v>87</v>
      </c>
      <c r="I16" s="42">
        <f>IF(ISBLANK(H16)," ",_xlfn.XLOOKUP(H16,Festivos!A:A,Festivos!B:B))</f>
        <v>15</v>
      </c>
      <c r="J16" s="49">
        <f>IFERROR(WORKDAY(Tabla3[[#This Row],[FECHA DE RADICACIÓN]],Tabla3[[#This Row],[DIAS HABILES RTA DP]],FESTIVOS),"")</f>
        <v>44874</v>
      </c>
      <c r="K16" s="50">
        <f ca="1">IFERROR(Tabla3[[#This Row],[FECHA DE VECIMIENTO]]-$D$1,"")</f>
        <v>-138</v>
      </c>
      <c r="L16" s="42" t="str">
        <f ca="1">IF(Tabla3[[#This Row],[DIAS FALTANTES PARA VENCIMIENTO]]="","",IF(Tabla3[[#This Row],[DIAS FALTANTES PARA VENCIMIENTO]]&lt;=0,Festivos!$T$2,IF(AND(Tabla3[[#This Row],[DIAS FALTANTES PARA VENCIMIENTO]]&gt;=1,Tabla3[[#This Row],[DIAS FALTANTES PARA VENCIMIENTO]]&lt;=$D$2),Festivos!$T$3,Festivos!$T$4)))</f>
        <v>Vencido</v>
      </c>
      <c r="M16" s="76">
        <v>45002</v>
      </c>
      <c r="N16" s="42" t="s">
        <v>98</v>
      </c>
      <c r="O16" s="52"/>
      <c r="P16" s="85"/>
      <c r="Q16" s="42"/>
      <c r="R16" s="53" t="s">
        <v>21</v>
      </c>
    </row>
    <row r="17" spans="1:18" s="53" customFormat="1" x14ac:dyDescent="0.25">
      <c r="A17" s="42">
        <v>14</v>
      </c>
      <c r="B17" s="44">
        <v>20225210131742</v>
      </c>
      <c r="C17" s="45" t="s">
        <v>128</v>
      </c>
      <c r="D17" s="46" t="s">
        <v>129</v>
      </c>
      <c r="E17" s="46" t="s">
        <v>130</v>
      </c>
      <c r="F17" s="47" t="s">
        <v>78</v>
      </c>
      <c r="G17" s="48" t="s">
        <v>44</v>
      </c>
      <c r="H17" s="47" t="s">
        <v>131</v>
      </c>
      <c r="I17" s="42">
        <f>IF(ISBLANK(H17)," ",_xlfn.XLOOKUP(H17,Festivos!A:A,Festivos!B:B))</f>
        <v>10</v>
      </c>
      <c r="J17" s="49">
        <f>IFERROR(WORKDAY(Tabla3[[#This Row],[FECHA DE RADICACIÓN]],Tabla3[[#This Row],[DIAS HABILES RTA DP]],FESTIVOS),"")</f>
        <v>44900</v>
      </c>
      <c r="K17" s="50">
        <f ca="1">IFERROR(Tabla3[[#This Row],[FECHA DE VECIMIENTO]]-$D$1,"")</f>
        <v>-112</v>
      </c>
      <c r="L17" s="42" t="str">
        <f ca="1">IF(Tabla3[[#This Row],[DIAS FALTANTES PARA VENCIMIENTO]]="","",IF(Tabla3[[#This Row],[DIAS FALTANTES PARA VENCIMIENTO]]&lt;=0,Festivos!$T$2,IF(AND(Tabla3[[#This Row],[DIAS FALTANTES PARA VENCIMIENTO]]&gt;=1,Tabla3[[#This Row],[DIAS FALTANTES PARA VENCIMIENTO]]&lt;=$D$2),Festivos!$T$3,Festivos!$T$4)))</f>
        <v>Vencido</v>
      </c>
      <c r="M17" s="76">
        <v>45002</v>
      </c>
      <c r="N17" s="42" t="s">
        <v>98</v>
      </c>
      <c r="O17" s="52"/>
      <c r="P17" s="85"/>
      <c r="Q17" s="42"/>
      <c r="R17" s="53" t="s">
        <v>21</v>
      </c>
    </row>
    <row r="18" spans="1:18" s="53" customFormat="1" x14ac:dyDescent="0.25">
      <c r="A18" s="42">
        <v>15</v>
      </c>
      <c r="B18" s="44">
        <v>20225210134752</v>
      </c>
      <c r="C18" s="45" t="s">
        <v>132</v>
      </c>
      <c r="D18" s="46" t="s">
        <v>92</v>
      </c>
      <c r="E18" s="46" t="s">
        <v>133</v>
      </c>
      <c r="F18" s="47" t="s">
        <v>113</v>
      </c>
      <c r="G18" s="48" t="s">
        <v>48</v>
      </c>
      <c r="H18" s="47" t="s">
        <v>94</v>
      </c>
      <c r="I18" s="42">
        <f>IF(ISBLANK(H18)," ",_xlfn.XLOOKUP(H18,Festivos!A:A,Festivos!B:B))</f>
        <v>10</v>
      </c>
      <c r="J18" s="49">
        <f>IFERROR(WORKDAY(Tabla3[[#This Row],[FECHA DE RADICACIÓN]],Tabla3[[#This Row],[DIAS HABILES RTA DP]],FESTIVOS),"")</f>
        <v>44908</v>
      </c>
      <c r="K18" s="50">
        <f ca="1">IFERROR(Tabla3[[#This Row],[FECHA DE VECIMIENTO]]-$D$1,"")</f>
        <v>-104</v>
      </c>
      <c r="L18" s="42" t="str">
        <f ca="1">IF(Tabla3[[#This Row],[DIAS FALTANTES PARA VENCIMIENTO]]="","",IF(Tabla3[[#This Row],[DIAS FALTANTES PARA VENCIMIENTO]]&lt;=0,Festivos!$T$2,IF(AND(Tabla3[[#This Row],[DIAS FALTANTES PARA VENCIMIENTO]]&gt;=1,Tabla3[[#This Row],[DIAS FALTANTES PARA VENCIMIENTO]]&lt;=$D$2),Festivos!$T$3,Festivos!$T$4)))</f>
        <v>Vencido</v>
      </c>
      <c r="M18" s="94">
        <v>45002</v>
      </c>
      <c r="N18" s="42" t="s">
        <v>98</v>
      </c>
      <c r="O18" s="52"/>
      <c r="P18" s="85"/>
      <c r="Q18" s="42"/>
      <c r="R18" s="53" t="s">
        <v>21</v>
      </c>
    </row>
    <row r="19" spans="1:18" s="53" customFormat="1" ht="25.5" x14ac:dyDescent="0.25">
      <c r="A19" s="42">
        <v>16</v>
      </c>
      <c r="B19" s="44">
        <v>20225210135402</v>
      </c>
      <c r="C19" s="45" t="s">
        <v>134</v>
      </c>
      <c r="D19" s="46" t="s">
        <v>126</v>
      </c>
      <c r="E19" s="46" t="s">
        <v>135</v>
      </c>
      <c r="F19" s="47" t="s">
        <v>78</v>
      </c>
      <c r="G19" s="48" t="s">
        <v>44</v>
      </c>
      <c r="H19" s="47" t="s">
        <v>131</v>
      </c>
      <c r="I19" s="42">
        <f>IF(ISBLANK(H19)," ",_xlfn.XLOOKUP(H19,Festivos!A:A,Festivos!B:B))</f>
        <v>10</v>
      </c>
      <c r="J19" s="49">
        <f>IFERROR(WORKDAY(Tabla3[[#This Row],[FECHA DE RADICACIÓN]],Tabla3[[#This Row],[DIAS HABILES RTA DP]],FESTIVOS),"")</f>
        <v>44909</v>
      </c>
      <c r="K19" s="50">
        <f ca="1">IFERROR(Tabla3[[#This Row],[FECHA DE VECIMIENTO]]-$D$1,"")</f>
        <v>-103</v>
      </c>
      <c r="L19" s="42" t="str">
        <f ca="1">IF(Tabla3[[#This Row],[DIAS FALTANTES PARA VENCIMIENTO]]="","",IF(Tabla3[[#This Row],[DIAS FALTANTES PARA VENCIMIENTO]]&lt;=0,Festivos!$T$2,IF(AND(Tabla3[[#This Row],[DIAS FALTANTES PARA VENCIMIENTO]]&gt;=1,Tabla3[[#This Row],[DIAS FALTANTES PARA VENCIMIENTO]]&lt;=$D$2),Festivos!$T$3,Festivos!$T$4)))</f>
        <v>Vencido</v>
      </c>
      <c r="M19" s="76">
        <v>45002</v>
      </c>
      <c r="N19" s="42" t="s">
        <v>98</v>
      </c>
      <c r="O19" s="52"/>
      <c r="P19" s="85"/>
      <c r="Q19" s="42"/>
      <c r="R19" s="53" t="s">
        <v>21</v>
      </c>
    </row>
    <row r="20" spans="1:18" s="53" customFormat="1" ht="25.5" x14ac:dyDescent="0.25">
      <c r="A20" s="42">
        <v>17</v>
      </c>
      <c r="B20" s="44">
        <v>20225210138672</v>
      </c>
      <c r="C20" s="45" t="s">
        <v>136</v>
      </c>
      <c r="D20" s="46" t="s">
        <v>100</v>
      </c>
      <c r="E20" s="46" t="s">
        <v>137</v>
      </c>
      <c r="F20" s="47" t="s">
        <v>113</v>
      </c>
      <c r="G20" s="48" t="s">
        <v>33</v>
      </c>
      <c r="H20" s="47" t="s">
        <v>102</v>
      </c>
      <c r="I20" s="42">
        <f>IF(ISBLANK(H20)," ",_xlfn.XLOOKUP(H20,Festivos!A:A,Festivos!B:B))</f>
        <v>5</v>
      </c>
      <c r="J20" s="49">
        <f>IFERROR(WORKDAY(Tabla3[[#This Row],[FECHA DE RADICACIÓN]],Tabla3[[#This Row],[DIAS HABILES RTA DP]],FESTIVOS),"")</f>
        <v>44908</v>
      </c>
      <c r="K20" s="50">
        <f ca="1">IFERROR(Tabla3[[#This Row],[FECHA DE VECIMIENTO]]-$D$1,"")</f>
        <v>-104</v>
      </c>
      <c r="L20" s="42" t="str">
        <f ca="1">IF(Tabla3[[#This Row],[DIAS FALTANTES PARA VENCIMIENTO]]="","",IF(Tabla3[[#This Row],[DIAS FALTANTES PARA VENCIMIENTO]]&lt;=0,Festivos!$T$2,IF(AND(Tabla3[[#This Row],[DIAS FALTANTES PARA VENCIMIENTO]]&gt;=1,Tabla3[[#This Row],[DIAS FALTANTES PARA VENCIMIENTO]]&lt;=$D$2),Festivos!$T$3,Festivos!$T$4)))</f>
        <v>Vencido</v>
      </c>
      <c r="M20" s="77">
        <v>45002</v>
      </c>
      <c r="N20" s="73" t="s">
        <v>98</v>
      </c>
      <c r="O20" s="59"/>
      <c r="P20" s="86" t="s">
        <v>138</v>
      </c>
      <c r="Q20" s="73"/>
      <c r="R20" s="53" t="s">
        <v>21</v>
      </c>
    </row>
    <row r="21" spans="1:18" s="53" customFormat="1" ht="25.5" x14ac:dyDescent="0.25">
      <c r="A21" s="42">
        <v>18</v>
      </c>
      <c r="B21" s="44">
        <v>20224214042182</v>
      </c>
      <c r="C21" s="45" t="s">
        <v>139</v>
      </c>
      <c r="D21" s="46" t="s">
        <v>126</v>
      </c>
      <c r="E21" s="46" t="s">
        <v>140</v>
      </c>
      <c r="F21" s="47" t="s">
        <v>113</v>
      </c>
      <c r="G21" s="48" t="s">
        <v>38</v>
      </c>
      <c r="H21" s="47" t="s">
        <v>131</v>
      </c>
      <c r="I21" s="42">
        <f>IF(ISBLANK(H21)," ",_xlfn.XLOOKUP(H21,Festivos!A:A,Festivos!B:B))</f>
        <v>10</v>
      </c>
      <c r="J21" s="49">
        <f>IFERROR(WORKDAY(Tabla3[[#This Row],[FECHA DE RADICACIÓN]],Tabla3[[#This Row],[DIAS HABILES RTA DP]],FESTIVOS),"")</f>
        <v>44930</v>
      </c>
      <c r="K21" s="50">
        <f ca="1">IFERROR(Tabla3[[#This Row],[FECHA DE VECIMIENTO]]-$D$1,"")</f>
        <v>-82</v>
      </c>
      <c r="L21" s="42" t="str">
        <f ca="1">IF(Tabla3[[#This Row],[DIAS FALTANTES PARA VENCIMIENTO]]="","",IF(Tabla3[[#This Row],[DIAS FALTANTES PARA VENCIMIENTO]]&lt;=0,Festivos!$T$2,IF(AND(Tabla3[[#This Row],[DIAS FALTANTES PARA VENCIMIENTO]]&gt;=1,Tabla3[[#This Row],[DIAS FALTANTES PARA VENCIMIENTO]]&lt;=$D$2),Festivos!$T$3,Festivos!$T$4)))</f>
        <v>Vencido</v>
      </c>
      <c r="M21" s="76">
        <v>44994</v>
      </c>
      <c r="N21" s="42" t="s">
        <v>81</v>
      </c>
      <c r="O21" s="52">
        <v>44987</v>
      </c>
      <c r="P21" s="85">
        <v>20235230077221</v>
      </c>
      <c r="Q21" s="42" t="s">
        <v>81</v>
      </c>
      <c r="R21" s="53" t="s">
        <v>22</v>
      </c>
    </row>
    <row r="22" spans="1:18" s="53" customFormat="1" ht="25.5" x14ac:dyDescent="0.25">
      <c r="A22" s="42">
        <v>19</v>
      </c>
      <c r="B22" s="44">
        <v>20225210146112</v>
      </c>
      <c r="C22" s="45" t="s">
        <v>141</v>
      </c>
      <c r="D22" s="46" t="s">
        <v>84</v>
      </c>
      <c r="E22" s="46" t="s">
        <v>142</v>
      </c>
      <c r="F22" s="47" t="s">
        <v>78</v>
      </c>
      <c r="G22" s="48" t="s">
        <v>44</v>
      </c>
      <c r="H22" s="47" t="s">
        <v>80</v>
      </c>
      <c r="I22" s="42">
        <f>IF(ISBLANK(H22)," ",_xlfn.XLOOKUP(H22,Festivos!A:A,Festivos!B:B))</f>
        <v>10</v>
      </c>
      <c r="J22" s="49">
        <f>IFERROR(WORKDAY(Tabla3[[#This Row],[FECHA DE RADICACIÓN]],Tabla3[[#This Row],[DIAS HABILES RTA DP]],FESTIVOS),"")</f>
        <v>44931</v>
      </c>
      <c r="K22" s="50">
        <f ca="1">IFERROR(Tabla3[[#This Row],[FECHA DE VECIMIENTO]]-$D$1,"")</f>
        <v>-81</v>
      </c>
      <c r="L22" s="42" t="str">
        <f ca="1">IF(Tabla3[[#This Row],[DIAS FALTANTES PARA VENCIMIENTO]]="","",IF(Tabla3[[#This Row],[DIAS FALTANTES PARA VENCIMIENTO]]&lt;=0,Festivos!$T$2,IF(AND(Tabla3[[#This Row],[DIAS FALTANTES PARA VENCIMIENTO]]&gt;=1,Tabla3[[#This Row],[DIAS FALTANTES PARA VENCIMIENTO]]&lt;=$D$2),Festivos!$T$3,Festivos!$T$4)))</f>
        <v>Vencido</v>
      </c>
      <c r="M22" s="51">
        <v>44986</v>
      </c>
      <c r="N22" s="42" t="s">
        <v>81</v>
      </c>
      <c r="O22" s="52">
        <v>44960</v>
      </c>
      <c r="P22" s="85">
        <v>20235220038391</v>
      </c>
      <c r="Q22" s="42" t="s">
        <v>81</v>
      </c>
      <c r="R22" s="53" t="s">
        <v>22</v>
      </c>
    </row>
    <row r="23" spans="1:18" s="53" customFormat="1" x14ac:dyDescent="0.2">
      <c r="A23" s="42">
        <v>20</v>
      </c>
      <c r="B23" s="44">
        <v>20225210147192</v>
      </c>
      <c r="C23" s="45" t="s">
        <v>143</v>
      </c>
      <c r="D23" s="46" t="s">
        <v>92</v>
      </c>
      <c r="E23" s="46" t="s">
        <v>144</v>
      </c>
      <c r="F23" s="47" t="s">
        <v>78</v>
      </c>
      <c r="G23" s="31" t="s">
        <v>334</v>
      </c>
      <c r="H23" s="47" t="s">
        <v>94</v>
      </c>
      <c r="I23" s="42">
        <f>IF(ISBLANK(H23)," ",_xlfn.XLOOKUP(H23,Festivos!A:A,Festivos!B:B))</f>
        <v>10</v>
      </c>
      <c r="J23" s="49">
        <f>IFERROR(WORKDAY(Tabla3[[#This Row],[FECHA DE RADICACIÓN]],Tabla3[[#This Row],[DIAS HABILES RTA DP]],FESTIVOS),"")</f>
        <v>44937</v>
      </c>
      <c r="K23" s="50">
        <f ca="1">IFERROR(Tabla3[[#This Row],[FECHA DE VECIMIENTO]]-$D$1,"")</f>
        <v>-75</v>
      </c>
      <c r="L23" s="42" t="str">
        <f ca="1">IF(Tabla3[[#This Row],[DIAS FALTANTES PARA VENCIMIENTO]]="","",IF(Tabla3[[#This Row],[DIAS FALTANTES PARA VENCIMIENTO]]&lt;=0,Festivos!$T$2,IF(AND(Tabla3[[#This Row],[DIAS FALTANTES PARA VENCIMIENTO]]&gt;=1,Tabla3[[#This Row],[DIAS FALTANTES PARA VENCIMIENTO]]&lt;=$D$2),Festivos!$T$3,Festivos!$T$4)))</f>
        <v>Vencido</v>
      </c>
      <c r="M23" s="51">
        <v>44995</v>
      </c>
      <c r="N23" s="42" t="s">
        <v>81</v>
      </c>
      <c r="O23" s="52">
        <v>44945</v>
      </c>
      <c r="P23" s="85">
        <v>20235220018621</v>
      </c>
      <c r="Q23" s="42" t="s">
        <v>81</v>
      </c>
      <c r="R23" s="53" t="s">
        <v>22</v>
      </c>
    </row>
    <row r="24" spans="1:18" s="53" customFormat="1" ht="25.5" x14ac:dyDescent="0.25">
      <c r="A24" s="42">
        <v>21</v>
      </c>
      <c r="B24" s="44">
        <v>20225210147682</v>
      </c>
      <c r="C24" s="45" t="s">
        <v>145</v>
      </c>
      <c r="D24" s="46" t="s">
        <v>116</v>
      </c>
      <c r="E24" s="46" t="s">
        <v>146</v>
      </c>
      <c r="F24" s="47" t="s">
        <v>113</v>
      </c>
      <c r="G24" s="48" t="s">
        <v>49</v>
      </c>
      <c r="H24" s="47" t="s">
        <v>94</v>
      </c>
      <c r="I24" s="42">
        <f>IF(ISBLANK(H24)," ",_xlfn.XLOOKUP(H24,Festivos!A:A,Festivos!B:B))</f>
        <v>10</v>
      </c>
      <c r="J24" s="49">
        <f>IFERROR(WORKDAY(Tabla3[[#This Row],[FECHA DE RADICACIÓN]],Tabla3[[#This Row],[DIAS HABILES RTA DP]],FESTIVOS),"")</f>
        <v>44938</v>
      </c>
      <c r="K24" s="50">
        <f ca="1">IFERROR(Tabla3[[#This Row],[FECHA DE VECIMIENTO]]-$D$1,"")</f>
        <v>-74</v>
      </c>
      <c r="L24" s="42" t="str">
        <f ca="1">IF(Tabla3[[#This Row],[DIAS FALTANTES PARA VENCIMIENTO]]="","",IF(Tabla3[[#This Row],[DIAS FALTANTES PARA VENCIMIENTO]]&lt;=0,Festivos!$T$2,IF(AND(Tabla3[[#This Row],[DIAS FALTANTES PARA VENCIMIENTO]]&gt;=1,Tabla3[[#This Row],[DIAS FALTANTES PARA VENCIMIENTO]]&lt;=$D$2),Festivos!$T$3,Festivos!$T$4)))</f>
        <v>Vencido</v>
      </c>
      <c r="M24" s="51">
        <v>44986</v>
      </c>
      <c r="N24" s="42" t="s">
        <v>81</v>
      </c>
      <c r="O24" s="52">
        <v>44923</v>
      </c>
      <c r="P24" s="85">
        <v>20235230049741</v>
      </c>
      <c r="Q24" s="42" t="s">
        <v>81</v>
      </c>
      <c r="R24" s="53" t="s">
        <v>22</v>
      </c>
    </row>
    <row r="25" spans="1:18" s="53" customFormat="1" ht="38.25" x14ac:dyDescent="0.25">
      <c r="A25" s="42">
        <v>22</v>
      </c>
      <c r="B25" s="44">
        <v>20235210000502</v>
      </c>
      <c r="C25" s="45" t="s">
        <v>147</v>
      </c>
      <c r="D25" s="46" t="s">
        <v>148</v>
      </c>
      <c r="E25" s="46" t="s">
        <v>149</v>
      </c>
      <c r="F25" s="47" t="s">
        <v>113</v>
      </c>
      <c r="G25" s="48" t="s">
        <v>26</v>
      </c>
      <c r="H25" s="47" t="s">
        <v>90</v>
      </c>
      <c r="I25" s="42">
        <f>IF(ISBLANK(H25)," ",_xlfn.XLOOKUP(H25,Festivos!A:A,Festivos!B:B))</f>
        <v>15</v>
      </c>
      <c r="J25" s="49">
        <f>IFERROR(WORKDAY(Tabla3[[#This Row],[FECHA DE RADICACIÓN]],Tabla3[[#This Row],[DIAS HABILES RTA DP]],FESTIVOS),"")</f>
        <v>44952</v>
      </c>
      <c r="K25" s="50">
        <f ca="1">IFERROR(Tabla3[[#This Row],[FECHA DE VECIMIENTO]]-$D$1,"")</f>
        <v>-60</v>
      </c>
      <c r="L25" s="42" t="str">
        <f ca="1">IF(Tabla3[[#This Row],[DIAS FALTANTES PARA VENCIMIENTO]]="","",IF(Tabla3[[#This Row],[DIAS FALTANTES PARA VENCIMIENTO]]&lt;=0,Festivos!$T$2,IF(AND(Tabla3[[#This Row],[DIAS FALTANTES PARA VENCIMIENTO]]&gt;=1,Tabla3[[#This Row],[DIAS FALTANTES PARA VENCIMIENTO]]&lt;=$D$2),Festivos!$T$3,Festivos!$T$4)))</f>
        <v>Vencido</v>
      </c>
      <c r="M25" s="51">
        <v>44986</v>
      </c>
      <c r="N25" s="42" t="s">
        <v>81</v>
      </c>
      <c r="O25" s="52">
        <v>44960</v>
      </c>
      <c r="P25" s="85" t="s">
        <v>150</v>
      </c>
      <c r="Q25" s="42" t="s">
        <v>81</v>
      </c>
      <c r="R25" s="53" t="s">
        <v>22</v>
      </c>
    </row>
    <row r="26" spans="1:18" s="53" customFormat="1" ht="25.5" x14ac:dyDescent="0.25">
      <c r="A26" s="42">
        <v>23</v>
      </c>
      <c r="B26" s="44">
        <v>20235210000592</v>
      </c>
      <c r="C26" s="45" t="s">
        <v>151</v>
      </c>
      <c r="D26" s="46" t="s">
        <v>92</v>
      </c>
      <c r="E26" s="46" t="s">
        <v>152</v>
      </c>
      <c r="F26" s="47" t="s">
        <v>78</v>
      </c>
      <c r="G26" s="48" t="s">
        <v>39</v>
      </c>
      <c r="H26" s="47" t="s">
        <v>153</v>
      </c>
      <c r="I26" s="42">
        <f>IF(ISBLANK(H26)," ",_xlfn.XLOOKUP(H26,Festivos!A:A,Festivos!B:B))</f>
        <v>3</v>
      </c>
      <c r="J26" s="49">
        <f>IFERROR(WORKDAY(Tabla3[[#This Row],[FECHA DE RADICACIÓN]],Tabla3[[#This Row],[DIAS HABILES RTA DP]],FESTIVOS),"")</f>
        <v>44936</v>
      </c>
      <c r="K26" s="50">
        <f ca="1">IFERROR(Tabla3[[#This Row],[FECHA DE VECIMIENTO]]-$D$1,"")</f>
        <v>-76</v>
      </c>
      <c r="L26" s="42" t="str">
        <f ca="1">IF(Tabla3[[#This Row],[DIAS FALTANTES PARA VENCIMIENTO]]="","",IF(Tabla3[[#This Row],[DIAS FALTANTES PARA VENCIMIENTO]]&lt;=0,Festivos!$T$2,IF(AND(Tabla3[[#This Row],[DIAS FALTANTES PARA VENCIMIENTO]]&gt;=1,Tabla3[[#This Row],[DIAS FALTANTES PARA VENCIMIENTO]]&lt;=$D$2),Festivos!$T$3,Festivos!$T$4)))</f>
        <v>Vencido</v>
      </c>
      <c r="M26" s="51">
        <v>44957</v>
      </c>
      <c r="N26" s="42" t="s">
        <v>81</v>
      </c>
      <c r="O26" s="52">
        <v>44938</v>
      </c>
      <c r="P26" s="85">
        <v>20235220011551</v>
      </c>
      <c r="Q26" s="42" t="s">
        <v>81</v>
      </c>
      <c r="R26" s="53" t="s">
        <v>22</v>
      </c>
    </row>
    <row r="27" spans="1:18" s="53" customFormat="1" ht="25.5" x14ac:dyDescent="0.25">
      <c r="A27" s="42">
        <v>24</v>
      </c>
      <c r="B27" s="44">
        <v>20235210001852</v>
      </c>
      <c r="C27" s="45" t="s">
        <v>154</v>
      </c>
      <c r="D27" s="46" t="s">
        <v>116</v>
      </c>
      <c r="E27" s="46" t="s">
        <v>155</v>
      </c>
      <c r="F27" s="47" t="s">
        <v>113</v>
      </c>
      <c r="G27" s="48" t="s">
        <v>25</v>
      </c>
      <c r="H27" s="47" t="s">
        <v>94</v>
      </c>
      <c r="I27" s="42">
        <f>IF(ISBLANK(H27)," ",_xlfn.XLOOKUP(H27,Festivos!A:A,Festivos!B:B))</f>
        <v>10</v>
      </c>
      <c r="J27" s="49">
        <f>IFERROR(WORKDAY(Tabla3[[#This Row],[FECHA DE RADICACIÓN]],Tabla3[[#This Row],[DIAS HABILES RTA DP]],FESTIVOS),"")</f>
        <v>44950</v>
      </c>
      <c r="K27" s="50">
        <f ca="1">IFERROR(Tabla3[[#This Row],[FECHA DE VECIMIENTO]]-$D$1,"")</f>
        <v>-62</v>
      </c>
      <c r="L27" s="42" t="str">
        <f ca="1">IF(Tabla3[[#This Row],[DIAS FALTANTES PARA VENCIMIENTO]]="","",IF(Tabla3[[#This Row],[DIAS FALTANTES PARA VENCIMIENTO]]&lt;=0,Festivos!$T$2,IF(AND(Tabla3[[#This Row],[DIAS FALTANTES PARA VENCIMIENTO]]&gt;=1,Tabla3[[#This Row],[DIAS FALTANTES PARA VENCIMIENTO]]&lt;=$D$2),Festivos!$T$3,Festivos!$T$4)))</f>
        <v>Vencido</v>
      </c>
      <c r="M27" s="51">
        <v>44995</v>
      </c>
      <c r="N27" s="42" t="s">
        <v>81</v>
      </c>
      <c r="O27" s="52">
        <v>44936</v>
      </c>
      <c r="P27" s="85" t="s">
        <v>156</v>
      </c>
      <c r="Q27" s="42" t="s">
        <v>81</v>
      </c>
      <c r="R27" s="53" t="s">
        <v>22</v>
      </c>
    </row>
    <row r="28" spans="1:18" s="53" customFormat="1" ht="38.25" x14ac:dyDescent="0.25">
      <c r="A28" s="42">
        <v>25</v>
      </c>
      <c r="B28" s="44">
        <v>20235210003232</v>
      </c>
      <c r="C28" s="45" t="s">
        <v>157</v>
      </c>
      <c r="D28" s="46" t="s">
        <v>12</v>
      </c>
      <c r="E28" s="46" t="s">
        <v>158</v>
      </c>
      <c r="F28" s="47" t="s">
        <v>78</v>
      </c>
      <c r="G28" s="48" t="s">
        <v>44</v>
      </c>
      <c r="H28" s="47" t="s">
        <v>94</v>
      </c>
      <c r="I28" s="42">
        <f>IF(ISBLANK(H28)," ",_xlfn.XLOOKUP(H28,Festivos!A:A,Festivos!B:B))</f>
        <v>10</v>
      </c>
      <c r="J28" s="49">
        <f>IFERROR(WORKDAY(Tabla3[[#This Row],[FECHA DE RADICACIÓN]],Tabla3[[#This Row],[DIAS HABILES RTA DP]],FESTIVOS),"")</f>
        <v>44953</v>
      </c>
      <c r="K28" s="50">
        <f ca="1">IFERROR(Tabla3[[#This Row],[FECHA DE VECIMIENTO]]-$D$1,"")</f>
        <v>-59</v>
      </c>
      <c r="L28" s="42" t="str">
        <f ca="1">IF(Tabla3[[#This Row],[DIAS FALTANTES PARA VENCIMIENTO]]="","",IF(Tabla3[[#This Row],[DIAS FALTANTES PARA VENCIMIENTO]]&lt;=0,Festivos!$T$2,IF(AND(Tabla3[[#This Row],[DIAS FALTANTES PARA VENCIMIENTO]]&gt;=1,Tabla3[[#This Row],[DIAS FALTANTES PARA VENCIMIENTO]]&lt;=$D$2),Festivos!$T$3,Festivos!$T$4)))</f>
        <v>Vencido</v>
      </c>
      <c r="M28" s="51">
        <v>45002</v>
      </c>
      <c r="N28" s="42" t="s">
        <v>81</v>
      </c>
      <c r="O28" s="52">
        <v>44956</v>
      </c>
      <c r="P28" s="85">
        <v>20235220031901</v>
      </c>
      <c r="Q28" s="42" t="s">
        <v>81</v>
      </c>
      <c r="R28" s="53" t="s">
        <v>22</v>
      </c>
    </row>
    <row r="29" spans="1:18" s="53" customFormat="1" ht="51" x14ac:dyDescent="0.25">
      <c r="A29" s="42">
        <v>26</v>
      </c>
      <c r="B29" s="44">
        <v>20235210005772</v>
      </c>
      <c r="C29" s="45" t="s">
        <v>159</v>
      </c>
      <c r="D29" s="46" t="s">
        <v>116</v>
      </c>
      <c r="E29" s="46" t="s">
        <v>160</v>
      </c>
      <c r="F29" s="47" t="s">
        <v>86</v>
      </c>
      <c r="G29" s="48" t="s">
        <v>47</v>
      </c>
      <c r="H29" s="47" t="s">
        <v>94</v>
      </c>
      <c r="I29" s="42">
        <f>IF(ISBLANK(H29)," ",_xlfn.XLOOKUP(H29,Festivos!A:A,Festivos!B:B))</f>
        <v>10</v>
      </c>
      <c r="J29" s="49">
        <f>IFERROR(WORKDAY(Tabla3[[#This Row],[FECHA DE RADICACIÓN]],Tabla3[[#This Row],[DIAS HABILES RTA DP]],FESTIVOS),"")</f>
        <v>44957</v>
      </c>
      <c r="K29" s="50">
        <f ca="1">IFERROR(Tabla3[[#This Row],[FECHA DE VECIMIENTO]]-$D$1,"")</f>
        <v>-55</v>
      </c>
      <c r="L29" s="42" t="str">
        <f ca="1">IF(Tabla3[[#This Row],[DIAS FALTANTES PARA VENCIMIENTO]]="","",IF(Tabla3[[#This Row],[DIAS FALTANTES PARA VENCIMIENTO]]&lt;=0,Festivos!$T$2,IF(AND(Tabla3[[#This Row],[DIAS FALTANTES PARA VENCIMIENTO]]&gt;=1,Tabla3[[#This Row],[DIAS FALTANTES PARA VENCIMIENTO]]&lt;=$D$2),Festivos!$T$3,Festivos!$T$4)))</f>
        <v>Vencido</v>
      </c>
      <c r="M29" s="51">
        <v>45002</v>
      </c>
      <c r="N29" s="42" t="s">
        <v>81</v>
      </c>
      <c r="O29" s="52">
        <v>44970</v>
      </c>
      <c r="P29" s="85">
        <v>20235240047811</v>
      </c>
      <c r="Q29" s="42" t="s">
        <v>81</v>
      </c>
      <c r="R29" s="53" t="s">
        <v>22</v>
      </c>
    </row>
    <row r="30" spans="1:18" s="53" customFormat="1" x14ac:dyDescent="0.25">
      <c r="A30" s="42">
        <v>27</v>
      </c>
      <c r="B30" s="44">
        <v>20235210006102</v>
      </c>
      <c r="C30" s="45" t="s">
        <v>161</v>
      </c>
      <c r="D30" s="46" t="s">
        <v>148</v>
      </c>
      <c r="E30" s="46" t="s">
        <v>162</v>
      </c>
      <c r="F30" s="47" t="s">
        <v>113</v>
      </c>
      <c r="G30" s="48" t="s">
        <v>26</v>
      </c>
      <c r="H30" s="47" t="s">
        <v>94</v>
      </c>
      <c r="I30" s="42">
        <f>IF(ISBLANK(H30)," ",_xlfn.XLOOKUP(H30,Festivos!A:A,Festivos!B:B))</f>
        <v>10</v>
      </c>
      <c r="J30" s="49">
        <f>IFERROR(WORKDAY(Tabla3[[#This Row],[FECHA DE RADICACIÓN]],Tabla3[[#This Row],[DIAS HABILES RTA DP]],FESTIVOS),"")</f>
        <v>44958</v>
      </c>
      <c r="K30" s="50">
        <f ca="1">IFERROR(Tabla3[[#This Row],[FECHA DE VECIMIENTO]]-$D$1,"")</f>
        <v>-54</v>
      </c>
      <c r="L30" s="42" t="str">
        <f ca="1">IF(Tabla3[[#This Row],[DIAS FALTANTES PARA VENCIMIENTO]]="","",IF(Tabla3[[#This Row],[DIAS FALTANTES PARA VENCIMIENTO]]&lt;=0,Festivos!$T$2,IF(AND(Tabla3[[#This Row],[DIAS FALTANTES PARA VENCIMIENTO]]&gt;=1,Tabla3[[#This Row],[DIAS FALTANTES PARA VENCIMIENTO]]&lt;=$D$2),Festivos!$T$3,Festivos!$T$4)))</f>
        <v>Vencido</v>
      </c>
      <c r="M30" s="51">
        <v>44986</v>
      </c>
      <c r="N30" s="42" t="s">
        <v>81</v>
      </c>
      <c r="O30" s="52">
        <v>44960</v>
      </c>
      <c r="P30" s="85">
        <v>20235230039291</v>
      </c>
      <c r="Q30" s="42" t="s">
        <v>81</v>
      </c>
      <c r="R30" s="53" t="s">
        <v>22</v>
      </c>
    </row>
    <row r="31" spans="1:18" s="53" customFormat="1" x14ac:dyDescent="0.25">
      <c r="A31" s="42">
        <v>28</v>
      </c>
      <c r="B31" s="44">
        <v>20235210006262</v>
      </c>
      <c r="C31" s="45" t="s">
        <v>163</v>
      </c>
      <c r="D31" s="46" t="s">
        <v>84</v>
      </c>
      <c r="E31" s="46" t="s">
        <v>164</v>
      </c>
      <c r="F31" s="47" t="s">
        <v>78</v>
      </c>
      <c r="G31" s="48" t="s">
        <v>44</v>
      </c>
      <c r="H31" s="47" t="s">
        <v>94</v>
      </c>
      <c r="I31" s="42">
        <f>IF(ISBLANK(H31)," ",_xlfn.XLOOKUP(H31,Festivos!A:A,Festivos!B:B))</f>
        <v>10</v>
      </c>
      <c r="J31" s="49">
        <f>IFERROR(WORKDAY(Tabla3[[#This Row],[FECHA DE RADICACIÓN]],Tabla3[[#This Row],[DIAS HABILES RTA DP]],FESTIVOS),"")</f>
        <v>44958</v>
      </c>
      <c r="K31" s="50">
        <f ca="1">IFERROR(Tabla3[[#This Row],[FECHA DE VECIMIENTO]]-$D$1,"")</f>
        <v>-54</v>
      </c>
      <c r="L31" s="42" t="str">
        <f ca="1">IF(Tabla3[[#This Row],[DIAS FALTANTES PARA VENCIMIENTO]]="","",IF(Tabla3[[#This Row],[DIAS FALTANTES PARA VENCIMIENTO]]&lt;=0,Festivos!$T$2,IF(AND(Tabla3[[#This Row],[DIAS FALTANTES PARA VENCIMIENTO]]&gt;=1,Tabla3[[#This Row],[DIAS FALTANTES PARA VENCIMIENTO]]&lt;=$D$2),Festivos!$T$3,Festivos!$T$4)))</f>
        <v>Vencido</v>
      </c>
      <c r="M31" s="51">
        <v>44986</v>
      </c>
      <c r="N31" s="42" t="s">
        <v>81</v>
      </c>
      <c r="O31" s="52">
        <v>44950</v>
      </c>
      <c r="P31" s="85">
        <v>20235230001993</v>
      </c>
      <c r="Q31" s="42" t="s">
        <v>81</v>
      </c>
      <c r="R31" s="53" t="s">
        <v>22</v>
      </c>
    </row>
    <row r="32" spans="1:18" s="53" customFormat="1" ht="63.75" x14ac:dyDescent="0.25">
      <c r="A32" s="42">
        <v>29</v>
      </c>
      <c r="B32" s="44">
        <v>20235210006382</v>
      </c>
      <c r="C32" s="45" t="s">
        <v>165</v>
      </c>
      <c r="D32" s="46" t="s">
        <v>148</v>
      </c>
      <c r="E32" s="46" t="s">
        <v>166</v>
      </c>
      <c r="F32" s="47" t="s">
        <v>78</v>
      </c>
      <c r="G32" s="48" t="s">
        <v>46</v>
      </c>
      <c r="H32" s="47" t="s">
        <v>90</v>
      </c>
      <c r="I32" s="42">
        <f>IF(ISBLANK(H32)," ",_xlfn.XLOOKUP(H32,Festivos!A:A,Festivos!B:B))</f>
        <v>15</v>
      </c>
      <c r="J32" s="49">
        <f>IFERROR(WORKDAY(Tabla3[[#This Row],[FECHA DE RADICACIÓN]],Tabla3[[#This Row],[DIAS HABILES RTA DP]],FESTIVOS),"")</f>
        <v>44966</v>
      </c>
      <c r="K32" s="50">
        <f ca="1">IFERROR(Tabla3[[#This Row],[FECHA DE VECIMIENTO]]-$D$1,"")</f>
        <v>-46</v>
      </c>
      <c r="L32" s="42" t="str">
        <f ca="1">IF(Tabla3[[#This Row],[DIAS FALTANTES PARA VENCIMIENTO]]="","",IF(Tabla3[[#This Row],[DIAS FALTANTES PARA VENCIMIENTO]]&lt;=0,Festivos!$T$2,IF(AND(Tabla3[[#This Row],[DIAS FALTANTES PARA VENCIMIENTO]]&gt;=1,Tabla3[[#This Row],[DIAS FALTANTES PARA VENCIMIENTO]]&lt;=$D$2),Festivos!$T$3,Festivos!$T$4)))</f>
        <v>Vencido</v>
      </c>
      <c r="M32" s="76">
        <v>44994</v>
      </c>
      <c r="N32" s="42" t="s">
        <v>98</v>
      </c>
      <c r="O32" s="52"/>
      <c r="P32" s="85" t="s">
        <v>167</v>
      </c>
      <c r="Q32" s="42"/>
      <c r="R32" s="78" t="s">
        <v>22</v>
      </c>
    </row>
    <row r="33" spans="1:18" s="53" customFormat="1" ht="25.5" x14ac:dyDescent="0.25">
      <c r="A33" s="42">
        <v>30</v>
      </c>
      <c r="B33" s="44">
        <v>20235210006542</v>
      </c>
      <c r="C33" s="45" t="s">
        <v>168</v>
      </c>
      <c r="D33" s="46" t="s">
        <v>92</v>
      </c>
      <c r="E33" s="46" t="s">
        <v>169</v>
      </c>
      <c r="F33" s="47" t="s">
        <v>78</v>
      </c>
      <c r="G33" s="48" t="s">
        <v>36</v>
      </c>
      <c r="H33" s="47" t="s">
        <v>94</v>
      </c>
      <c r="I33" s="42">
        <f>IF(ISBLANK(H33)," ",_xlfn.XLOOKUP(H33,Festivos!A:A,Festivos!B:B))</f>
        <v>10</v>
      </c>
      <c r="J33" s="49">
        <f>IFERROR(WORKDAY(Tabla3[[#This Row],[FECHA DE RADICACIÓN]],Tabla3[[#This Row],[DIAS HABILES RTA DP]],FESTIVOS),"")</f>
        <v>44959</v>
      </c>
      <c r="K33" s="50">
        <f ca="1">IFERROR(Tabla3[[#This Row],[FECHA DE VECIMIENTO]]-$D$1,"")</f>
        <v>-53</v>
      </c>
      <c r="L33" s="42" t="str">
        <f ca="1">IF(Tabla3[[#This Row],[DIAS FALTANTES PARA VENCIMIENTO]]="","",IF(Tabla3[[#This Row],[DIAS FALTANTES PARA VENCIMIENTO]]&lt;=0,Festivos!$T$2,IF(AND(Tabla3[[#This Row],[DIAS FALTANTES PARA VENCIMIENTO]]&gt;=1,Tabla3[[#This Row],[DIAS FALTANTES PARA VENCIMIENTO]]&lt;=$D$2),Festivos!$T$3,Festivos!$T$4)))</f>
        <v>Vencido</v>
      </c>
      <c r="M33" s="51">
        <v>45002</v>
      </c>
      <c r="N33" s="42" t="s">
        <v>81</v>
      </c>
      <c r="O33" s="52">
        <v>44945</v>
      </c>
      <c r="P33" s="85">
        <v>20235230023881</v>
      </c>
      <c r="Q33" s="42" t="s">
        <v>81</v>
      </c>
      <c r="R33" s="53" t="s">
        <v>22</v>
      </c>
    </row>
    <row r="34" spans="1:18" s="53" customFormat="1" ht="25.5" x14ac:dyDescent="0.2">
      <c r="A34" s="42">
        <v>31</v>
      </c>
      <c r="B34" s="44">
        <v>20235210006572</v>
      </c>
      <c r="C34" s="45" t="s">
        <v>170</v>
      </c>
      <c r="D34" s="46" t="s">
        <v>148</v>
      </c>
      <c r="E34" s="46" t="s">
        <v>171</v>
      </c>
      <c r="F34" s="47" t="s">
        <v>78</v>
      </c>
      <c r="G34" s="31" t="s">
        <v>334</v>
      </c>
      <c r="H34" s="47" t="s">
        <v>94</v>
      </c>
      <c r="I34" s="42">
        <f>IF(ISBLANK(H34)," ",_xlfn.XLOOKUP(H34,Festivos!A:A,Festivos!B:B))</f>
        <v>10</v>
      </c>
      <c r="J34" s="49">
        <f>IFERROR(WORKDAY(Tabla3[[#This Row],[FECHA DE RADICACIÓN]],Tabla3[[#This Row],[DIAS HABILES RTA DP]],FESTIVOS),"")</f>
        <v>44959</v>
      </c>
      <c r="K34" s="50">
        <f ca="1">IFERROR(Tabla3[[#This Row],[FECHA DE VECIMIENTO]]-$D$1,"")</f>
        <v>-53</v>
      </c>
      <c r="L34" s="42" t="str">
        <f ca="1">IF(Tabla3[[#This Row],[DIAS FALTANTES PARA VENCIMIENTO]]="","",IF(Tabla3[[#This Row],[DIAS FALTANTES PARA VENCIMIENTO]]&lt;=0,Festivos!$T$2,IF(AND(Tabla3[[#This Row],[DIAS FALTANTES PARA VENCIMIENTO]]&gt;=1,Tabla3[[#This Row],[DIAS FALTANTES PARA VENCIMIENTO]]&lt;=$D$2),Festivos!$T$3,Festivos!$T$4)))</f>
        <v>Vencido</v>
      </c>
      <c r="M34" s="51">
        <v>45012</v>
      </c>
      <c r="N34" s="42" t="s">
        <v>81</v>
      </c>
      <c r="O34" s="52">
        <v>44950</v>
      </c>
      <c r="P34" s="85">
        <v>20235220024101</v>
      </c>
      <c r="Q34" s="42" t="s">
        <v>81</v>
      </c>
      <c r="R34" s="53" t="s">
        <v>19</v>
      </c>
    </row>
    <row r="35" spans="1:18" s="53" customFormat="1" x14ac:dyDescent="0.25">
      <c r="A35" s="42">
        <v>32</v>
      </c>
      <c r="B35" s="44">
        <v>20235210006672</v>
      </c>
      <c r="C35" s="45" t="s">
        <v>172</v>
      </c>
      <c r="D35" s="46" t="s">
        <v>148</v>
      </c>
      <c r="E35" s="46" t="s">
        <v>93</v>
      </c>
      <c r="F35" s="47" t="s">
        <v>78</v>
      </c>
      <c r="G35" s="48" t="s">
        <v>28</v>
      </c>
      <c r="H35" s="47" t="s">
        <v>94</v>
      </c>
      <c r="I35" s="42">
        <f>IF(ISBLANK(H35)," ",_xlfn.XLOOKUP(H35,Festivos!A:A,Festivos!B:B))</f>
        <v>10</v>
      </c>
      <c r="J35" s="49">
        <f>IFERROR(WORKDAY(Tabla3[[#This Row],[FECHA DE RADICACIÓN]],Tabla3[[#This Row],[DIAS HABILES RTA DP]],FESTIVOS),"")</f>
        <v>44960</v>
      </c>
      <c r="K35" s="50">
        <f ca="1">IFERROR(Tabla3[[#This Row],[FECHA DE VECIMIENTO]]-$D$1,"")</f>
        <v>-52</v>
      </c>
      <c r="L35" s="42" t="str">
        <f ca="1">IF(Tabla3[[#This Row],[DIAS FALTANTES PARA VENCIMIENTO]]="","",IF(Tabla3[[#This Row],[DIAS FALTANTES PARA VENCIMIENTO]]&lt;=0,Festivos!$T$2,IF(AND(Tabla3[[#This Row],[DIAS FALTANTES PARA VENCIMIENTO]]&gt;=1,Tabla3[[#This Row],[DIAS FALTANTES PARA VENCIMIENTO]]&lt;=$D$2),Festivos!$T$3,Festivos!$T$4)))</f>
        <v>Vencido</v>
      </c>
      <c r="M35" s="51">
        <v>44986</v>
      </c>
      <c r="N35" s="42" t="s">
        <v>81</v>
      </c>
      <c r="O35" s="52">
        <v>44950</v>
      </c>
      <c r="P35" s="85">
        <v>20235230025671</v>
      </c>
      <c r="Q35" s="42" t="s">
        <v>81</v>
      </c>
      <c r="R35" s="53" t="s">
        <v>22</v>
      </c>
    </row>
    <row r="36" spans="1:18" s="53" customFormat="1" ht="63.75" x14ac:dyDescent="0.25">
      <c r="A36" s="42">
        <v>33</v>
      </c>
      <c r="B36" s="44">
        <v>20235210007072</v>
      </c>
      <c r="C36" s="45" t="s">
        <v>173</v>
      </c>
      <c r="D36" s="46" t="s">
        <v>148</v>
      </c>
      <c r="E36" s="46" t="s">
        <v>174</v>
      </c>
      <c r="F36" s="47" t="s">
        <v>78</v>
      </c>
      <c r="G36" s="48" t="s">
        <v>46</v>
      </c>
      <c r="H36" s="47" t="s">
        <v>87</v>
      </c>
      <c r="I36" s="42">
        <f>IF(ISBLANK(H36)," ",_xlfn.XLOOKUP(H36,Festivos!A:A,Festivos!B:B))</f>
        <v>15</v>
      </c>
      <c r="J36" s="49">
        <f>IFERROR(WORKDAY(Tabla3[[#This Row],[FECHA DE RADICACIÓN]],Tabla3[[#This Row],[DIAS HABILES RTA DP]],FESTIVOS),"")</f>
        <v>44967</v>
      </c>
      <c r="K36" s="50">
        <f ca="1">IFERROR(Tabla3[[#This Row],[FECHA DE VECIMIENTO]]-$D$1,"")</f>
        <v>-45</v>
      </c>
      <c r="L36" s="42" t="str">
        <f ca="1">IF(Tabla3[[#This Row],[DIAS FALTANTES PARA VENCIMIENTO]]="","",IF(Tabla3[[#This Row],[DIAS FALTANTES PARA VENCIMIENTO]]&lt;=0,Festivos!$T$2,IF(AND(Tabla3[[#This Row],[DIAS FALTANTES PARA VENCIMIENTO]]&gt;=1,Tabla3[[#This Row],[DIAS FALTANTES PARA VENCIMIENTO]]&lt;=$D$2),Festivos!$T$3,Festivos!$T$4)))</f>
        <v>Vencido</v>
      </c>
      <c r="M36" s="76">
        <v>44994</v>
      </c>
      <c r="N36" s="42" t="s">
        <v>98</v>
      </c>
      <c r="O36" s="52"/>
      <c r="P36" s="85" t="s">
        <v>175</v>
      </c>
      <c r="Q36" s="42"/>
      <c r="R36" s="53" t="s">
        <v>22</v>
      </c>
    </row>
    <row r="37" spans="1:18" s="53" customFormat="1" ht="25.5" x14ac:dyDescent="0.2">
      <c r="A37" s="42">
        <v>34</v>
      </c>
      <c r="B37" s="44">
        <v>20235210007182</v>
      </c>
      <c r="C37" s="45" t="s">
        <v>176</v>
      </c>
      <c r="D37" s="46" t="s">
        <v>92</v>
      </c>
      <c r="E37" s="46" t="s">
        <v>177</v>
      </c>
      <c r="F37" s="47" t="s">
        <v>78</v>
      </c>
      <c r="G37" s="31" t="s">
        <v>334</v>
      </c>
      <c r="H37" s="47" t="s">
        <v>178</v>
      </c>
      <c r="I37" s="42">
        <f>IF(ISBLANK(H37)," ",_xlfn.XLOOKUP(H37,Festivos!A:A,Festivos!B:B))</f>
        <v>1</v>
      </c>
      <c r="J37" s="49">
        <f>IFERROR(WORKDAY(Tabla3[[#This Row],[FECHA DE RADICACIÓN]],Tabla3[[#This Row],[DIAS HABILES RTA DP]],FESTIVOS),"")</f>
        <v>44950</v>
      </c>
      <c r="K37" s="50">
        <f ca="1">IFERROR(Tabla3[[#This Row],[FECHA DE VECIMIENTO]]-$D$1,"")</f>
        <v>-62</v>
      </c>
      <c r="L37" s="42" t="str">
        <f ca="1">IF(Tabla3[[#This Row],[DIAS FALTANTES PARA VENCIMIENTO]]="","",IF(Tabla3[[#This Row],[DIAS FALTANTES PARA VENCIMIENTO]]&lt;=0,Festivos!$T$2,IF(AND(Tabla3[[#This Row],[DIAS FALTANTES PARA VENCIMIENTO]]&gt;=1,Tabla3[[#This Row],[DIAS FALTANTES PARA VENCIMIENTO]]&lt;=$D$2),Festivos!$T$3,Festivos!$T$4)))</f>
        <v>Vencido</v>
      </c>
      <c r="M37" s="51">
        <v>45012</v>
      </c>
      <c r="N37" s="42" t="s">
        <v>81</v>
      </c>
      <c r="O37" s="52">
        <v>44945</v>
      </c>
      <c r="P37" s="85" t="s">
        <v>662</v>
      </c>
      <c r="Q37" s="42" t="s">
        <v>81</v>
      </c>
      <c r="R37" s="53" t="s">
        <v>19</v>
      </c>
    </row>
    <row r="38" spans="1:18" s="53" customFormat="1" ht="38.25" x14ac:dyDescent="0.2">
      <c r="A38" s="42">
        <v>35</v>
      </c>
      <c r="B38" s="44">
        <v>20235210007302</v>
      </c>
      <c r="C38" s="45" t="s">
        <v>179</v>
      </c>
      <c r="D38" s="46" t="s">
        <v>92</v>
      </c>
      <c r="E38" s="46" t="s">
        <v>180</v>
      </c>
      <c r="F38" s="47" t="s">
        <v>78</v>
      </c>
      <c r="G38" s="31" t="s">
        <v>334</v>
      </c>
      <c r="H38" s="47" t="s">
        <v>94</v>
      </c>
      <c r="I38" s="42">
        <f>IF(ISBLANK(H38)," ",_xlfn.XLOOKUP(H38,Festivos!A:A,Festivos!B:B))</f>
        <v>10</v>
      </c>
      <c r="J38" s="49">
        <f>IFERROR(WORKDAY(Tabla3[[#This Row],[FECHA DE RADICACIÓN]],Tabla3[[#This Row],[DIAS HABILES RTA DP]],FESTIVOS),"")</f>
        <v>44963</v>
      </c>
      <c r="K38" s="50">
        <f ca="1">IFERROR(Tabla3[[#This Row],[FECHA DE VECIMIENTO]]-$D$1,"")</f>
        <v>-49</v>
      </c>
      <c r="L38" s="42" t="str">
        <f ca="1">IF(Tabla3[[#This Row],[DIAS FALTANTES PARA VENCIMIENTO]]="","",IF(Tabla3[[#This Row],[DIAS FALTANTES PARA VENCIMIENTO]]&lt;=0,Festivos!$T$2,IF(AND(Tabla3[[#This Row],[DIAS FALTANTES PARA VENCIMIENTO]]&gt;=1,Tabla3[[#This Row],[DIAS FALTANTES PARA VENCIMIENTO]]&lt;=$D$2),Festivos!$T$3,Festivos!$T$4)))</f>
        <v>Vencido</v>
      </c>
      <c r="M38" s="51">
        <v>45012</v>
      </c>
      <c r="N38" s="42" t="s">
        <v>81</v>
      </c>
      <c r="O38" s="52">
        <v>44949</v>
      </c>
      <c r="P38" s="85">
        <v>20235220024171</v>
      </c>
      <c r="Q38" s="42" t="s">
        <v>98</v>
      </c>
      <c r="R38" s="53" t="s">
        <v>20</v>
      </c>
    </row>
    <row r="39" spans="1:18" s="53" customFormat="1" ht="25.5" x14ac:dyDescent="0.25">
      <c r="A39" s="42">
        <v>36</v>
      </c>
      <c r="B39" s="44">
        <v>20235210007412</v>
      </c>
      <c r="C39" s="45" t="s">
        <v>181</v>
      </c>
      <c r="D39" s="46" t="s">
        <v>84</v>
      </c>
      <c r="E39" s="46" t="s">
        <v>119</v>
      </c>
      <c r="F39" s="47" t="s">
        <v>113</v>
      </c>
      <c r="G39" s="48" t="s">
        <v>24</v>
      </c>
      <c r="H39" s="47" t="s">
        <v>182</v>
      </c>
      <c r="I39" s="42">
        <f>IF(ISBLANK(H39)," ",_xlfn.XLOOKUP(H39,Festivos!A:A,Festivos!B:B))</f>
        <v>5</v>
      </c>
      <c r="J39" s="49">
        <f>IFERROR(WORKDAY(Tabla3[[#This Row],[FECHA DE RADICACIÓN]],Tabla3[[#This Row],[DIAS HABILES RTA DP]],FESTIVOS),"")</f>
        <v>44956</v>
      </c>
      <c r="K39" s="50">
        <f ca="1">IFERROR(Tabla3[[#This Row],[FECHA DE VECIMIENTO]]-$D$1,"")</f>
        <v>-56</v>
      </c>
      <c r="L39" s="42" t="str">
        <f ca="1">IF(Tabla3[[#This Row],[DIAS FALTANTES PARA VENCIMIENTO]]="","",IF(Tabla3[[#This Row],[DIAS FALTANTES PARA VENCIMIENTO]]&lt;=0,Festivos!$T$2,IF(AND(Tabla3[[#This Row],[DIAS FALTANTES PARA VENCIMIENTO]]&gt;=1,Tabla3[[#This Row],[DIAS FALTANTES PARA VENCIMIENTO]]&lt;=$D$2),Festivos!$T$3,Festivos!$T$4)))</f>
        <v>Vencido</v>
      </c>
      <c r="M39" s="76">
        <v>45002</v>
      </c>
      <c r="N39" s="42" t="s">
        <v>81</v>
      </c>
      <c r="O39" s="52">
        <v>44963</v>
      </c>
      <c r="P39" s="85">
        <v>20235220040681</v>
      </c>
      <c r="Q39" s="42" t="s">
        <v>81</v>
      </c>
      <c r="R39" s="53" t="s">
        <v>19</v>
      </c>
    </row>
    <row r="40" spans="1:18" s="53" customFormat="1" ht="25.5" x14ac:dyDescent="0.25">
      <c r="A40" s="42">
        <v>37</v>
      </c>
      <c r="B40" s="44">
        <v>20235210007432</v>
      </c>
      <c r="C40" s="45" t="s">
        <v>183</v>
      </c>
      <c r="D40" s="46" t="s">
        <v>84</v>
      </c>
      <c r="E40" s="46" t="s">
        <v>184</v>
      </c>
      <c r="F40" s="47" t="s">
        <v>113</v>
      </c>
      <c r="G40" s="48" t="s">
        <v>24</v>
      </c>
      <c r="H40" s="47" t="s">
        <v>109</v>
      </c>
      <c r="I40" s="42">
        <f>IF(ISBLANK(H40)," ",_xlfn.XLOOKUP(H40,Festivos!A:A,Festivos!B:B))</f>
        <v>5</v>
      </c>
      <c r="J40" s="49">
        <f>IFERROR(WORKDAY(Tabla3[[#This Row],[FECHA DE RADICACIÓN]],Tabla3[[#This Row],[DIAS HABILES RTA DP]],FESTIVOS),"")</f>
        <v>44956</v>
      </c>
      <c r="K40" s="50">
        <f ca="1">IFERROR(Tabla3[[#This Row],[FECHA DE VECIMIENTO]]-$D$1,"")</f>
        <v>-56</v>
      </c>
      <c r="L40" s="42" t="str">
        <f ca="1">IF(Tabla3[[#This Row],[DIAS FALTANTES PARA VENCIMIENTO]]="","",IF(Tabla3[[#This Row],[DIAS FALTANTES PARA VENCIMIENTO]]&lt;=0,Festivos!$T$2,IF(AND(Tabla3[[#This Row],[DIAS FALTANTES PARA VENCIMIENTO]]&gt;=1,Tabla3[[#This Row],[DIAS FALTANTES PARA VENCIMIENTO]]&lt;=$D$2),Festivos!$T$3,Festivos!$T$4)))</f>
        <v>Vencido</v>
      </c>
      <c r="M40" s="51">
        <v>45012</v>
      </c>
      <c r="N40" s="42" t="s">
        <v>81</v>
      </c>
      <c r="O40" s="52">
        <v>44964</v>
      </c>
      <c r="P40" s="85">
        <v>20235220041671</v>
      </c>
      <c r="Q40" s="42" t="s">
        <v>81</v>
      </c>
      <c r="R40" s="53" t="s">
        <v>19</v>
      </c>
    </row>
    <row r="41" spans="1:18" s="53" customFormat="1" x14ac:dyDescent="0.25">
      <c r="A41" s="42">
        <v>38</v>
      </c>
      <c r="B41" s="44">
        <v>20235210007662</v>
      </c>
      <c r="C41" s="45" t="s">
        <v>185</v>
      </c>
      <c r="D41" s="46" t="s">
        <v>100</v>
      </c>
      <c r="E41" s="46" t="s">
        <v>186</v>
      </c>
      <c r="F41" s="47" t="s">
        <v>78</v>
      </c>
      <c r="G41" s="48" t="s">
        <v>50</v>
      </c>
      <c r="H41" s="47" t="s">
        <v>102</v>
      </c>
      <c r="I41" s="42">
        <f>IF(ISBLANK(H41)," ",_xlfn.XLOOKUP(H41,Festivos!A:A,Festivos!B:B))</f>
        <v>5</v>
      </c>
      <c r="J41" s="49">
        <f>IFERROR(WORKDAY(Tabla3[[#This Row],[FECHA DE RADICACIÓN]],Tabla3[[#This Row],[DIAS HABILES RTA DP]],FESTIVOS),"")</f>
        <v>44957</v>
      </c>
      <c r="K41" s="50">
        <f ca="1">IFERROR(Tabla3[[#This Row],[FECHA DE VECIMIENTO]]-$D$1,"")</f>
        <v>-55</v>
      </c>
      <c r="L41" s="42" t="str">
        <f ca="1">IF(Tabla3[[#This Row],[DIAS FALTANTES PARA VENCIMIENTO]]="","",IF(Tabla3[[#This Row],[DIAS FALTANTES PARA VENCIMIENTO]]&lt;=0,Festivos!$T$2,IF(AND(Tabla3[[#This Row],[DIAS FALTANTES PARA VENCIMIENTO]]&gt;=1,Tabla3[[#This Row],[DIAS FALTANTES PARA VENCIMIENTO]]&lt;=$D$2),Festivos!$T$3,Festivos!$T$4)))</f>
        <v>Vencido</v>
      </c>
      <c r="M41" s="51">
        <v>45002</v>
      </c>
      <c r="N41" s="42" t="s">
        <v>81</v>
      </c>
      <c r="O41" s="52">
        <v>44956</v>
      </c>
      <c r="P41" s="85">
        <v>20235220037771</v>
      </c>
      <c r="Q41" s="42" t="s">
        <v>81</v>
      </c>
      <c r="R41" s="53" t="s">
        <v>22</v>
      </c>
    </row>
    <row r="42" spans="1:18" s="53" customFormat="1" ht="25.5" x14ac:dyDescent="0.25">
      <c r="A42" s="42">
        <v>39</v>
      </c>
      <c r="B42" s="44">
        <v>20235210007842</v>
      </c>
      <c r="C42" s="45" t="s">
        <v>187</v>
      </c>
      <c r="D42" s="46" t="s">
        <v>148</v>
      </c>
      <c r="E42" s="46" t="s">
        <v>188</v>
      </c>
      <c r="F42" s="47" t="s">
        <v>113</v>
      </c>
      <c r="G42" s="48" t="s">
        <v>26</v>
      </c>
      <c r="H42" s="47" t="s">
        <v>182</v>
      </c>
      <c r="I42" s="42">
        <f>IF(ISBLANK(H42)," ",_xlfn.XLOOKUP(H42,Festivos!A:A,Festivos!B:B))</f>
        <v>5</v>
      </c>
      <c r="J42" s="49">
        <f>IFERROR(WORKDAY(Tabla3[[#This Row],[FECHA DE RADICACIÓN]],Tabla3[[#This Row],[DIAS HABILES RTA DP]],FESTIVOS),"")</f>
        <v>44957</v>
      </c>
      <c r="K42" s="50">
        <f ca="1">IFERROR(Tabla3[[#This Row],[FECHA DE VECIMIENTO]]-$D$1,"")</f>
        <v>-55</v>
      </c>
      <c r="L42" s="42" t="str">
        <f ca="1">IF(Tabla3[[#This Row],[DIAS FALTANTES PARA VENCIMIENTO]]="","",IF(Tabla3[[#This Row],[DIAS FALTANTES PARA VENCIMIENTO]]&lt;=0,Festivos!$T$2,IF(AND(Tabla3[[#This Row],[DIAS FALTANTES PARA VENCIMIENTO]]&gt;=1,Tabla3[[#This Row],[DIAS FALTANTES PARA VENCIMIENTO]]&lt;=$D$2),Festivos!$T$3,Festivos!$T$4)))</f>
        <v>Vencido</v>
      </c>
      <c r="M42" s="51">
        <v>45002</v>
      </c>
      <c r="N42" s="42" t="s">
        <v>81</v>
      </c>
      <c r="O42" s="52">
        <v>44956</v>
      </c>
      <c r="P42" s="85">
        <v>20235230031191</v>
      </c>
      <c r="Q42" s="42" t="s">
        <v>81</v>
      </c>
      <c r="R42" s="53" t="s">
        <v>22</v>
      </c>
    </row>
    <row r="43" spans="1:18" s="53" customFormat="1" x14ac:dyDescent="0.25">
      <c r="A43" s="42">
        <v>40</v>
      </c>
      <c r="B43" s="44">
        <v>20235210007882</v>
      </c>
      <c r="C43" s="45" t="s">
        <v>189</v>
      </c>
      <c r="D43" s="46" t="s">
        <v>148</v>
      </c>
      <c r="E43" s="46" t="s">
        <v>190</v>
      </c>
      <c r="F43" s="47" t="s">
        <v>78</v>
      </c>
      <c r="G43" s="48" t="s">
        <v>31</v>
      </c>
      <c r="H43" s="47" t="s">
        <v>94</v>
      </c>
      <c r="I43" s="42">
        <f>IF(ISBLANK(H43)," ",_xlfn.XLOOKUP(H43,Festivos!A:A,Festivos!B:B))</f>
        <v>10</v>
      </c>
      <c r="J43" s="49">
        <f>IFERROR(WORKDAY(Tabla3[[#This Row],[FECHA DE RADICACIÓN]],Tabla3[[#This Row],[DIAS HABILES RTA DP]],FESTIVOS),"")</f>
        <v>44964</v>
      </c>
      <c r="K43" s="50">
        <f ca="1">IFERROR(Tabla3[[#This Row],[FECHA DE VECIMIENTO]]-$D$1,"")</f>
        <v>-48</v>
      </c>
      <c r="L43" s="42" t="str">
        <f ca="1">IF(Tabla3[[#This Row],[DIAS FALTANTES PARA VENCIMIENTO]]="","",IF(Tabla3[[#This Row],[DIAS FALTANTES PARA VENCIMIENTO]]&lt;=0,Festivos!$T$2,IF(AND(Tabla3[[#This Row],[DIAS FALTANTES PARA VENCIMIENTO]]&gt;=1,Tabla3[[#This Row],[DIAS FALTANTES PARA VENCIMIENTO]]&lt;=$D$2),Festivos!$T$3,Festivos!$T$4)))</f>
        <v>Vencido</v>
      </c>
      <c r="M43" s="51">
        <v>45002</v>
      </c>
      <c r="N43" s="42" t="s">
        <v>81</v>
      </c>
      <c r="O43" s="52">
        <v>44950</v>
      </c>
      <c r="P43" s="85">
        <v>20235220027771</v>
      </c>
      <c r="Q43" s="42" t="s">
        <v>81</v>
      </c>
      <c r="R43" s="53" t="s">
        <v>22</v>
      </c>
    </row>
    <row r="44" spans="1:18" s="53" customFormat="1" x14ac:dyDescent="0.25">
      <c r="A44" s="42">
        <v>41</v>
      </c>
      <c r="B44" s="44">
        <v>20235210008572</v>
      </c>
      <c r="C44" s="45" t="s">
        <v>191</v>
      </c>
      <c r="D44" s="46" t="s">
        <v>192</v>
      </c>
      <c r="E44" s="46" t="s">
        <v>193</v>
      </c>
      <c r="F44" s="47" t="s">
        <v>78</v>
      </c>
      <c r="G44" s="48" t="s">
        <v>29</v>
      </c>
      <c r="H44" s="47" t="s">
        <v>94</v>
      </c>
      <c r="I44" s="42">
        <f>IF(ISBLANK(H44)," ",_xlfn.XLOOKUP(H44,Festivos!A:A,Festivos!B:B))</f>
        <v>10</v>
      </c>
      <c r="J44" s="49">
        <f>IFERROR(WORKDAY(Tabla3[[#This Row],[FECHA DE RADICACIÓN]],Tabla3[[#This Row],[DIAS HABILES RTA DP]],FESTIVOS),"")</f>
        <v>44965</v>
      </c>
      <c r="K44" s="50">
        <f ca="1">IFERROR(Tabla3[[#This Row],[FECHA DE VECIMIENTO]]-$D$1,"")</f>
        <v>-47</v>
      </c>
      <c r="L44" s="42" t="str">
        <f ca="1">IF(Tabla3[[#This Row],[DIAS FALTANTES PARA VENCIMIENTO]]="","",IF(Tabla3[[#This Row],[DIAS FALTANTES PARA VENCIMIENTO]]&lt;=0,Festivos!$T$2,IF(AND(Tabla3[[#This Row],[DIAS FALTANTES PARA VENCIMIENTO]]&gt;=1,Tabla3[[#This Row],[DIAS FALTANTES PARA VENCIMIENTO]]&lt;=$D$2),Festivos!$T$3,Festivos!$T$4)))</f>
        <v>Vencido</v>
      </c>
      <c r="M44" s="51">
        <v>44958</v>
      </c>
      <c r="N44" s="42" t="s">
        <v>81</v>
      </c>
      <c r="O44" s="52">
        <v>44959</v>
      </c>
      <c r="P44" s="85">
        <v>20235220037781</v>
      </c>
      <c r="Q44" s="42" t="s">
        <v>81</v>
      </c>
      <c r="R44" s="53" t="s">
        <v>22</v>
      </c>
    </row>
    <row r="45" spans="1:18" s="53" customFormat="1" ht="63.75" x14ac:dyDescent="0.25">
      <c r="A45" s="42">
        <v>42</v>
      </c>
      <c r="B45" s="44">
        <v>20235210008902</v>
      </c>
      <c r="C45" s="45" t="s">
        <v>194</v>
      </c>
      <c r="D45" s="46" t="s">
        <v>148</v>
      </c>
      <c r="E45" s="46" t="s">
        <v>195</v>
      </c>
      <c r="F45" s="47" t="s">
        <v>78</v>
      </c>
      <c r="G45" s="48" t="s">
        <v>50</v>
      </c>
      <c r="H45" s="47" t="s">
        <v>109</v>
      </c>
      <c r="I45" s="42">
        <f>IF(ISBLANK(H45)," ",_xlfn.XLOOKUP(H45,Festivos!A:A,Festivos!B:B))</f>
        <v>5</v>
      </c>
      <c r="J45" s="49">
        <f>IFERROR(WORKDAY(Tabla3[[#This Row],[FECHA DE RADICACIÓN]],Tabla3[[#This Row],[DIAS HABILES RTA DP]],FESTIVOS),"")</f>
        <v>44958</v>
      </c>
      <c r="K45" s="50">
        <f ca="1">IFERROR(Tabla3[[#This Row],[FECHA DE VECIMIENTO]]-$D$1,"")</f>
        <v>-54</v>
      </c>
      <c r="L45" s="42" t="str">
        <f ca="1">IF(Tabla3[[#This Row],[DIAS FALTANTES PARA VENCIMIENTO]]="","",IF(Tabla3[[#This Row],[DIAS FALTANTES PARA VENCIMIENTO]]&lt;=0,Festivos!$T$2,IF(AND(Tabla3[[#This Row],[DIAS FALTANTES PARA VENCIMIENTO]]&gt;=1,Tabla3[[#This Row],[DIAS FALTANTES PARA VENCIMIENTO]]&lt;=$D$2),Festivos!$T$3,Festivos!$T$4)))</f>
        <v>Vencido</v>
      </c>
      <c r="M45" s="51">
        <v>44958</v>
      </c>
      <c r="N45" s="42" t="s">
        <v>81</v>
      </c>
      <c r="O45" s="52">
        <v>44981</v>
      </c>
      <c r="P45" s="85">
        <v>20235220069691</v>
      </c>
      <c r="Q45" s="42" t="s">
        <v>81</v>
      </c>
      <c r="R45" s="53" t="s">
        <v>22</v>
      </c>
    </row>
    <row r="46" spans="1:18" s="53" customFormat="1" ht="25.5" x14ac:dyDescent="0.25">
      <c r="A46" s="42">
        <v>43</v>
      </c>
      <c r="B46" s="44">
        <v>20235210009652</v>
      </c>
      <c r="C46" s="45" t="s">
        <v>196</v>
      </c>
      <c r="D46" s="46" t="s">
        <v>116</v>
      </c>
      <c r="E46" s="46" t="s">
        <v>197</v>
      </c>
      <c r="F46" s="47" t="s">
        <v>113</v>
      </c>
      <c r="G46" s="48" t="s">
        <v>42</v>
      </c>
      <c r="H46" s="47" t="s">
        <v>94</v>
      </c>
      <c r="I46" s="42">
        <f>IF(ISBLANK(H46)," ",_xlfn.XLOOKUP(H46,Festivos!A:A,Festivos!B:B))</f>
        <v>10</v>
      </c>
      <c r="J46" s="49">
        <f>IFERROR(WORKDAY(Tabla3[[#This Row],[FECHA DE RADICACIÓN]],Tabla3[[#This Row],[DIAS HABILES RTA DP]],FESTIVOS),"")</f>
        <v>44967</v>
      </c>
      <c r="K46" s="50">
        <f ca="1">IFERROR(Tabla3[[#This Row],[FECHA DE VECIMIENTO]]-$D$1,"")</f>
        <v>-45</v>
      </c>
      <c r="L46" s="42" t="str">
        <f ca="1">IF(Tabla3[[#This Row],[DIAS FALTANTES PARA VENCIMIENTO]]="","",IF(Tabla3[[#This Row],[DIAS FALTANTES PARA VENCIMIENTO]]&lt;=0,Festivos!$T$2,IF(AND(Tabla3[[#This Row],[DIAS FALTANTES PARA VENCIMIENTO]]&gt;=1,Tabla3[[#This Row],[DIAS FALTANTES PARA VENCIMIENTO]]&lt;=$D$2),Festivos!$T$3,Festivos!$T$4)))</f>
        <v>Vencido</v>
      </c>
      <c r="M46" s="51">
        <v>44958</v>
      </c>
      <c r="N46" s="42" t="s">
        <v>81</v>
      </c>
      <c r="O46" s="52">
        <v>44967</v>
      </c>
      <c r="P46" s="85">
        <v>20235230046471</v>
      </c>
      <c r="Q46" s="42" t="s">
        <v>81</v>
      </c>
      <c r="R46" s="53" t="s">
        <v>22</v>
      </c>
    </row>
    <row r="47" spans="1:18" s="53" customFormat="1" ht="45" customHeight="1" x14ac:dyDescent="0.25">
      <c r="A47" s="42">
        <v>44</v>
      </c>
      <c r="B47" s="44">
        <v>20235210009702</v>
      </c>
      <c r="C47" s="45" t="s">
        <v>198</v>
      </c>
      <c r="D47" s="46" t="s">
        <v>84</v>
      </c>
      <c r="E47" s="46" t="s">
        <v>199</v>
      </c>
      <c r="F47" s="47" t="s">
        <v>78</v>
      </c>
      <c r="G47" s="48" t="s">
        <v>44</v>
      </c>
      <c r="H47" s="47" t="s">
        <v>80</v>
      </c>
      <c r="I47" s="42">
        <f>IF(ISBLANK(H47)," ",_xlfn.XLOOKUP(H47,Festivos!A:A,Festivos!B:B))</f>
        <v>10</v>
      </c>
      <c r="J47" s="49">
        <f>IFERROR(WORKDAY(Tabla3[[#This Row],[FECHA DE RADICACIÓN]],Tabla3[[#This Row],[DIAS HABILES RTA DP]],FESTIVOS),"")</f>
        <v>44967</v>
      </c>
      <c r="K47" s="50">
        <f ca="1">IFERROR(Tabla3[[#This Row],[FECHA DE VECIMIENTO]]-$D$1,"")</f>
        <v>-45</v>
      </c>
      <c r="L47" s="42" t="str">
        <f ca="1">IF(Tabla3[[#This Row],[DIAS FALTANTES PARA VENCIMIENTO]]="","",IF(Tabla3[[#This Row],[DIAS FALTANTES PARA VENCIMIENTO]]&lt;=0,Festivos!$T$2,IF(AND(Tabla3[[#This Row],[DIAS FALTANTES PARA VENCIMIENTO]]&gt;=1,Tabla3[[#This Row],[DIAS FALTANTES PARA VENCIMIENTO]]&lt;=$D$2),Festivos!$T$3,Festivos!$T$4)))</f>
        <v>Vencido</v>
      </c>
      <c r="M47" s="76">
        <v>44994</v>
      </c>
      <c r="N47" s="42" t="s">
        <v>81</v>
      </c>
      <c r="O47" s="52">
        <v>44956</v>
      </c>
      <c r="P47" s="85">
        <v>20235220000583</v>
      </c>
      <c r="Q47" s="42" t="s">
        <v>200</v>
      </c>
      <c r="R47" s="53" t="s">
        <v>22</v>
      </c>
    </row>
    <row r="48" spans="1:18" s="53" customFormat="1" ht="29.25" customHeight="1" x14ac:dyDescent="0.25">
      <c r="A48" s="42">
        <v>45</v>
      </c>
      <c r="B48" s="44">
        <v>20235210009862</v>
      </c>
      <c r="C48" s="45" t="s">
        <v>201</v>
      </c>
      <c r="D48" s="46" t="s">
        <v>92</v>
      </c>
      <c r="E48" s="46" t="s">
        <v>202</v>
      </c>
      <c r="F48" s="47" t="s">
        <v>78</v>
      </c>
      <c r="G48" s="48" t="s">
        <v>30</v>
      </c>
      <c r="H48" s="47" t="s">
        <v>94</v>
      </c>
      <c r="I48" s="42">
        <f>IF(ISBLANK(H48)," ",_xlfn.XLOOKUP(H48,Festivos!A:A,Festivos!B:B))</f>
        <v>10</v>
      </c>
      <c r="J48" s="49">
        <f>IFERROR(WORKDAY(Tabla3[[#This Row],[FECHA DE RADICACIÓN]],Tabla3[[#This Row],[DIAS HABILES RTA DP]],FESTIVOS),"")</f>
        <v>44970</v>
      </c>
      <c r="K48" s="50">
        <f ca="1">IFERROR(Tabla3[[#This Row],[FECHA DE VECIMIENTO]]-$D$1,"")</f>
        <v>-42</v>
      </c>
      <c r="L48" s="42" t="str">
        <f ca="1">IF(Tabla3[[#This Row],[DIAS FALTANTES PARA VENCIMIENTO]]="","",IF(Tabla3[[#This Row],[DIAS FALTANTES PARA VENCIMIENTO]]&lt;=0,Festivos!$T$2,IF(AND(Tabla3[[#This Row],[DIAS FALTANTES PARA VENCIMIENTO]]&gt;=1,Tabla3[[#This Row],[DIAS FALTANTES PARA VENCIMIENTO]]&lt;=$D$2),Festivos!$T$3,Festivos!$T$4)))</f>
        <v>Vencido</v>
      </c>
      <c r="M48" s="51">
        <v>44958</v>
      </c>
      <c r="N48" s="42" t="s">
        <v>81</v>
      </c>
      <c r="O48" s="52">
        <v>44963</v>
      </c>
      <c r="P48" s="85">
        <v>20235220039841</v>
      </c>
      <c r="Q48" s="42" t="s">
        <v>81</v>
      </c>
      <c r="R48" s="53" t="s">
        <v>22</v>
      </c>
    </row>
    <row r="49" spans="1:18" s="53" customFormat="1" ht="29.25" customHeight="1" x14ac:dyDescent="0.25">
      <c r="A49" s="42">
        <v>46</v>
      </c>
      <c r="B49" s="44">
        <v>20235210009982</v>
      </c>
      <c r="C49" s="54">
        <v>44956.656724537039</v>
      </c>
      <c r="D49" s="46" t="s">
        <v>126</v>
      </c>
      <c r="E49" s="55" t="s">
        <v>203</v>
      </c>
      <c r="F49" s="47" t="s">
        <v>78</v>
      </c>
      <c r="G49" s="48" t="s">
        <v>30</v>
      </c>
      <c r="H49" s="47" t="s">
        <v>87</v>
      </c>
      <c r="I49" s="42">
        <f>IF(ISBLANK(H49)," ",_xlfn.XLOOKUP(H49,Festivos!A:A,Festivos!B:B))</f>
        <v>15</v>
      </c>
      <c r="J49" s="49">
        <f>IFERROR(WORKDAY(Tabla3[[#This Row],[FECHA DE RADICACIÓN]],Tabla3[[#This Row],[DIAS HABILES RTA DP]],FESTIVOS),"")</f>
        <v>44977</v>
      </c>
      <c r="K49" s="50">
        <f ca="1">IFERROR(Tabla3[[#This Row],[FECHA DE VECIMIENTO]]-$D$1,"")</f>
        <v>-35</v>
      </c>
      <c r="L49" s="42" t="str">
        <f ca="1">IF(Tabla3[[#This Row],[DIAS FALTANTES PARA VENCIMIENTO]]="","",IF(Tabla3[[#This Row],[DIAS FALTANTES PARA VENCIMIENTO]]&lt;=0,Festivos!$T$2,IF(AND(Tabla3[[#This Row],[DIAS FALTANTES PARA VENCIMIENTO]]&gt;=1,Tabla3[[#This Row],[DIAS FALTANTES PARA VENCIMIENTO]]&lt;=$D$2),Festivos!$T$3,Festivos!$T$4)))</f>
        <v>Vencido</v>
      </c>
      <c r="M49" s="51">
        <v>45002</v>
      </c>
      <c r="N49" s="42" t="s">
        <v>81</v>
      </c>
      <c r="O49" s="52">
        <v>44957</v>
      </c>
      <c r="P49" s="85">
        <v>20235230033011</v>
      </c>
      <c r="Q49" s="42" t="s">
        <v>81</v>
      </c>
      <c r="R49" s="53" t="s">
        <v>22</v>
      </c>
    </row>
    <row r="50" spans="1:18" s="53" customFormat="1" x14ac:dyDescent="0.25">
      <c r="A50" s="42">
        <v>47</v>
      </c>
      <c r="B50" s="44">
        <v>20235210010462</v>
      </c>
      <c r="C50" s="54">
        <v>44957.479143518518</v>
      </c>
      <c r="D50" s="46" t="s">
        <v>100</v>
      </c>
      <c r="E50" s="55" t="s">
        <v>204</v>
      </c>
      <c r="F50" s="47" t="s">
        <v>78</v>
      </c>
      <c r="G50" s="48" t="s">
        <v>50</v>
      </c>
      <c r="H50" s="47" t="s">
        <v>109</v>
      </c>
      <c r="I50" s="42">
        <f>IF(ISBLANK(H50)," ",_xlfn.XLOOKUP(H50,Festivos!A:A,Festivos!B:B))</f>
        <v>5</v>
      </c>
      <c r="J50" s="49">
        <f>IFERROR(WORKDAY(Tabla3[[#This Row],[FECHA DE RADICACIÓN]],Tabla3[[#This Row],[DIAS HABILES RTA DP]],FESTIVOS),"")</f>
        <v>44964</v>
      </c>
      <c r="K50" s="50">
        <f ca="1">IFERROR(Tabla3[[#This Row],[FECHA DE VECIMIENTO]]-$D$1,"")</f>
        <v>-48</v>
      </c>
      <c r="L50" s="42" t="str">
        <f ca="1">IF(Tabla3[[#This Row],[DIAS FALTANTES PARA VENCIMIENTO]]="","",IF(Tabla3[[#This Row],[DIAS FALTANTES PARA VENCIMIENTO]]&lt;=0,Festivos!$T$2,IF(AND(Tabla3[[#This Row],[DIAS FALTANTES PARA VENCIMIENTO]]&gt;=1,Tabla3[[#This Row],[DIAS FALTANTES PARA VENCIMIENTO]]&lt;=$D$2),Festivos!$T$3,Festivos!$T$4)))</f>
        <v>Vencido</v>
      </c>
      <c r="M50" s="51">
        <v>44958</v>
      </c>
      <c r="N50" s="42" t="s">
        <v>81</v>
      </c>
      <c r="O50" s="52">
        <v>44964</v>
      </c>
      <c r="P50" s="85">
        <v>20235220040971</v>
      </c>
      <c r="Q50" s="42" t="s">
        <v>81</v>
      </c>
      <c r="R50" s="53" t="s">
        <v>22</v>
      </c>
    </row>
    <row r="51" spans="1:18" s="53" customFormat="1" ht="25.5" x14ac:dyDescent="0.25">
      <c r="A51" s="42">
        <v>48</v>
      </c>
      <c r="B51" s="44">
        <v>20235210010592</v>
      </c>
      <c r="C51" s="54">
        <v>44957.680567129632</v>
      </c>
      <c r="D51" s="46" t="s">
        <v>126</v>
      </c>
      <c r="E51" s="55" t="s">
        <v>205</v>
      </c>
      <c r="F51" s="47" t="s">
        <v>113</v>
      </c>
      <c r="G51" s="48" t="s">
        <v>34</v>
      </c>
      <c r="H51" s="47" t="s">
        <v>87</v>
      </c>
      <c r="I51" s="42">
        <f>IF(ISBLANK(H51)," ",_xlfn.XLOOKUP(H51,Festivos!A:A,Festivos!B:B))</f>
        <v>15</v>
      </c>
      <c r="J51" s="49">
        <f>IFERROR(WORKDAY(Tabla3[[#This Row],[FECHA DE RADICACIÓN]],Tabla3[[#This Row],[DIAS HABILES RTA DP]],FESTIVOS),"")</f>
        <v>44978</v>
      </c>
      <c r="K51" s="50">
        <f ca="1">IFERROR(Tabla3[[#This Row],[FECHA DE VECIMIENTO]]-$D$1,"")</f>
        <v>-34</v>
      </c>
      <c r="L51" s="42" t="str">
        <f ca="1">IF(Tabla3[[#This Row],[DIAS FALTANTES PARA VENCIMIENTO]]="","",IF(Tabla3[[#This Row],[DIAS FALTANTES PARA VENCIMIENTO]]&lt;=0,Festivos!$T$2,IF(AND(Tabla3[[#This Row],[DIAS FALTANTES PARA VENCIMIENTO]]&gt;=1,Tabla3[[#This Row],[DIAS FALTANTES PARA VENCIMIENTO]]&lt;=$D$2),Festivos!$T$3,Festivos!$T$4)))</f>
        <v>Vencido</v>
      </c>
      <c r="M51" s="51">
        <v>44958</v>
      </c>
      <c r="N51" s="42" t="s">
        <v>81</v>
      </c>
      <c r="O51" s="52">
        <v>44963</v>
      </c>
      <c r="P51" s="85">
        <v>20235230039771</v>
      </c>
      <c r="Q51" s="42" t="s">
        <v>81</v>
      </c>
      <c r="R51" s="53" t="s">
        <v>22</v>
      </c>
    </row>
    <row r="52" spans="1:18" s="53" customFormat="1" ht="38.25" x14ac:dyDescent="0.25">
      <c r="A52" s="42">
        <v>49</v>
      </c>
      <c r="B52" s="44">
        <v>20235210010712</v>
      </c>
      <c r="C52" s="54">
        <v>44958.379942129628</v>
      </c>
      <c r="D52" s="46" t="s">
        <v>92</v>
      </c>
      <c r="E52" s="55" t="s">
        <v>206</v>
      </c>
      <c r="F52" s="47" t="s">
        <v>78</v>
      </c>
      <c r="G52" s="48" t="s">
        <v>30</v>
      </c>
      <c r="H52" s="47" t="s">
        <v>94</v>
      </c>
      <c r="I52" s="42">
        <f>IF(ISBLANK(H52)," ",_xlfn.XLOOKUP(H52,Festivos!A:A,Festivos!B:B))</f>
        <v>10</v>
      </c>
      <c r="J52" s="49">
        <f>IFERROR(WORKDAY(Tabla3[[#This Row],[FECHA DE RADICACIÓN]],Tabla3[[#This Row],[DIAS HABILES RTA DP]],FESTIVOS),"")</f>
        <v>44972</v>
      </c>
      <c r="K52" s="50">
        <f ca="1">IFERROR(Tabla3[[#This Row],[FECHA DE VECIMIENTO]]-$D$1,"")</f>
        <v>-40</v>
      </c>
      <c r="L52" s="42" t="str">
        <f ca="1">IF(Tabla3[[#This Row],[DIAS FALTANTES PARA VENCIMIENTO]]="","",IF(Tabla3[[#This Row],[DIAS FALTANTES PARA VENCIMIENTO]]&lt;=0,Festivos!$T$2,IF(AND(Tabla3[[#This Row],[DIAS FALTANTES PARA VENCIMIENTO]]&gt;=1,Tabla3[[#This Row],[DIAS FALTANTES PARA VENCIMIENTO]]&lt;=$D$2),Festivos!$T$3,Festivos!$T$4)))</f>
        <v>Vencido</v>
      </c>
      <c r="M52" s="51">
        <v>44986</v>
      </c>
      <c r="N52" s="42" t="s">
        <v>81</v>
      </c>
      <c r="O52" s="52">
        <v>44967</v>
      </c>
      <c r="P52" s="85">
        <v>20235220047321</v>
      </c>
      <c r="Q52" s="42" t="s">
        <v>81</v>
      </c>
      <c r="R52" s="53" t="s">
        <v>22</v>
      </c>
    </row>
    <row r="53" spans="1:18" s="53" customFormat="1" ht="25.5" x14ac:dyDescent="0.2">
      <c r="A53" s="42">
        <v>50</v>
      </c>
      <c r="B53" s="44">
        <v>20235210012652</v>
      </c>
      <c r="C53" s="54">
        <v>44959.667905092596</v>
      </c>
      <c r="D53" s="46" t="s">
        <v>92</v>
      </c>
      <c r="E53" s="55" t="s">
        <v>207</v>
      </c>
      <c r="F53" s="47" t="s">
        <v>78</v>
      </c>
      <c r="G53" s="31" t="s">
        <v>334</v>
      </c>
      <c r="H53" s="47" t="s">
        <v>94</v>
      </c>
      <c r="I53" s="42">
        <f>IF(ISBLANK(H53)," ",_xlfn.XLOOKUP(H53,Festivos!A:A,Festivos!B:B))</f>
        <v>10</v>
      </c>
      <c r="J53" s="49">
        <f>IFERROR(WORKDAY(Tabla3[[#This Row],[FECHA DE RADICACIÓN]],Tabla3[[#This Row],[DIAS HABILES RTA DP]],FESTIVOS),"")</f>
        <v>44973</v>
      </c>
      <c r="K53" s="50">
        <f ca="1">IFERROR(Tabla3[[#This Row],[FECHA DE VECIMIENTO]]-$D$1,"")</f>
        <v>-39</v>
      </c>
      <c r="L53" s="42" t="str">
        <f ca="1">IF(Tabla3[[#This Row],[DIAS FALTANTES PARA VENCIMIENTO]]="","",IF(Tabla3[[#This Row],[DIAS FALTANTES PARA VENCIMIENTO]]&lt;=0,Festivos!$T$2,IF(AND(Tabla3[[#This Row],[DIAS FALTANTES PARA VENCIMIENTO]]&gt;=1,Tabla3[[#This Row],[DIAS FALTANTES PARA VENCIMIENTO]]&lt;=$D$2),Festivos!$T$3,Festivos!$T$4)))</f>
        <v>Vencido</v>
      </c>
      <c r="M53" s="51">
        <v>45012</v>
      </c>
      <c r="N53" s="42" t="s">
        <v>81</v>
      </c>
      <c r="O53" s="52">
        <v>44964</v>
      </c>
      <c r="P53" s="85">
        <v>20235220041071</v>
      </c>
      <c r="Q53" s="42" t="s">
        <v>81</v>
      </c>
      <c r="R53" s="53" t="s">
        <v>19</v>
      </c>
    </row>
    <row r="54" spans="1:18" s="53" customFormat="1" x14ac:dyDescent="0.25">
      <c r="A54" s="42">
        <v>51</v>
      </c>
      <c r="B54" s="44">
        <v>20235210012662</v>
      </c>
      <c r="C54" s="54">
        <v>44959.669236111113</v>
      </c>
      <c r="D54" s="46" t="s">
        <v>92</v>
      </c>
      <c r="E54" s="55" t="s">
        <v>208</v>
      </c>
      <c r="F54" s="47" t="s">
        <v>78</v>
      </c>
      <c r="G54" s="56" t="s">
        <v>45</v>
      </c>
      <c r="H54" s="47" t="s">
        <v>94</v>
      </c>
      <c r="I54" s="42">
        <f>IF(ISBLANK(H54)," ",_xlfn.XLOOKUP(H54,Festivos!A:A,Festivos!B:B))</f>
        <v>10</v>
      </c>
      <c r="J54" s="49">
        <f>IFERROR(WORKDAY(Tabla3[[#This Row],[FECHA DE RADICACIÓN]],Tabla3[[#This Row],[DIAS HABILES RTA DP]],FESTIVOS),"")</f>
        <v>44973</v>
      </c>
      <c r="K54" s="50">
        <f ca="1">IFERROR(Tabla3[[#This Row],[FECHA DE VECIMIENTO]]-$D$1,"")</f>
        <v>-39</v>
      </c>
      <c r="L54" s="42" t="str">
        <f ca="1">IF(Tabla3[[#This Row],[DIAS FALTANTES PARA VENCIMIENTO]]="","",IF(Tabla3[[#This Row],[DIAS FALTANTES PARA VENCIMIENTO]]&lt;=0,Festivos!$T$2,IF(AND(Tabla3[[#This Row],[DIAS FALTANTES PARA VENCIMIENTO]]&gt;=1,Tabla3[[#This Row],[DIAS FALTANTES PARA VENCIMIENTO]]&lt;=$D$2),Festivos!$T$3,Festivos!$T$4)))</f>
        <v>Vencido</v>
      </c>
      <c r="M54" s="51">
        <v>44986</v>
      </c>
      <c r="N54" s="42" t="s">
        <v>81</v>
      </c>
      <c r="O54" s="52">
        <v>44960</v>
      </c>
      <c r="P54" s="85">
        <v>20235220039351</v>
      </c>
      <c r="Q54" s="42" t="s">
        <v>81</v>
      </c>
      <c r="R54" s="53" t="s">
        <v>22</v>
      </c>
    </row>
    <row r="55" spans="1:18" s="53" customFormat="1" x14ac:dyDescent="0.25">
      <c r="A55" s="42">
        <v>52</v>
      </c>
      <c r="B55" s="44">
        <v>20235210012682</v>
      </c>
      <c r="C55" s="54">
        <v>44959.679189814815</v>
      </c>
      <c r="D55" s="46" t="s">
        <v>92</v>
      </c>
      <c r="E55" s="55" t="s">
        <v>209</v>
      </c>
      <c r="F55" s="47" t="s">
        <v>78</v>
      </c>
      <c r="G55" s="56" t="s">
        <v>35</v>
      </c>
      <c r="H55" s="47" t="s">
        <v>94</v>
      </c>
      <c r="I55" s="42">
        <f>IF(ISBLANK(H55)," ",_xlfn.XLOOKUP(H55,Festivos!A:A,Festivos!B:B))</f>
        <v>10</v>
      </c>
      <c r="J55" s="49">
        <f>IFERROR(WORKDAY(Tabla3[[#This Row],[FECHA DE RADICACIÓN]],Tabla3[[#This Row],[DIAS HABILES RTA DP]],FESTIVOS),"")</f>
        <v>44973</v>
      </c>
      <c r="K55" s="50">
        <f ca="1">IFERROR(Tabla3[[#This Row],[FECHA DE VECIMIENTO]]-$D$1,"")</f>
        <v>-39</v>
      </c>
      <c r="L55" s="42" t="str">
        <f ca="1">IF(Tabla3[[#This Row],[DIAS FALTANTES PARA VENCIMIENTO]]="","",IF(Tabla3[[#This Row],[DIAS FALTANTES PARA VENCIMIENTO]]&lt;=0,Festivos!$T$2,IF(AND(Tabla3[[#This Row],[DIAS FALTANTES PARA VENCIMIENTO]]&gt;=1,Tabla3[[#This Row],[DIAS FALTANTES PARA VENCIMIENTO]]&lt;=$D$2),Festivos!$T$3,Festivos!$T$4)))</f>
        <v>Vencido</v>
      </c>
      <c r="M55" s="51">
        <v>44986</v>
      </c>
      <c r="N55" s="42" t="s">
        <v>81</v>
      </c>
      <c r="O55" s="52">
        <v>44963</v>
      </c>
      <c r="P55" s="85">
        <v>20235220040511</v>
      </c>
      <c r="Q55" s="42" t="s">
        <v>81</v>
      </c>
      <c r="R55" s="53" t="s">
        <v>22</v>
      </c>
    </row>
    <row r="56" spans="1:18" s="53" customFormat="1" ht="38.25" x14ac:dyDescent="0.25">
      <c r="A56" s="42">
        <v>53</v>
      </c>
      <c r="B56" s="44">
        <v>20235210013352</v>
      </c>
      <c r="C56" s="54">
        <v>44963.404895833337</v>
      </c>
      <c r="D56" s="55" t="s">
        <v>2</v>
      </c>
      <c r="E56" s="55" t="s">
        <v>210</v>
      </c>
      <c r="F56" s="47" t="s">
        <v>78</v>
      </c>
      <c r="G56" s="56" t="s">
        <v>44</v>
      </c>
      <c r="H56" s="47" t="s">
        <v>94</v>
      </c>
      <c r="I56" s="42">
        <f>IF(ISBLANK(H56)," ",_xlfn.XLOOKUP(H56,Festivos!A:A,Festivos!B:B))</f>
        <v>10</v>
      </c>
      <c r="J56" s="49">
        <f>IFERROR(WORKDAY(Tabla3[[#This Row],[FECHA DE RADICACIÓN]],Tabla3[[#This Row],[DIAS HABILES RTA DP]],FESTIVOS),"")</f>
        <v>44977</v>
      </c>
      <c r="K56" s="50">
        <f ca="1">IFERROR(Tabla3[[#This Row],[FECHA DE VECIMIENTO]]-$D$1,"")</f>
        <v>-35</v>
      </c>
      <c r="L56" s="42" t="str">
        <f ca="1">IF(Tabla3[[#This Row],[DIAS FALTANTES PARA VENCIMIENTO]]="","",IF(Tabla3[[#This Row],[DIAS FALTANTES PARA VENCIMIENTO]]&lt;=0,Festivos!$T$2,IF(AND(Tabla3[[#This Row],[DIAS FALTANTES PARA VENCIMIENTO]]&gt;=1,Tabla3[[#This Row],[DIAS FALTANTES PARA VENCIMIENTO]]&lt;=$D$2),Festivos!$T$3,Festivos!$T$4)))</f>
        <v>Vencido</v>
      </c>
      <c r="M56" s="51">
        <v>44986</v>
      </c>
      <c r="N56" s="42" t="s">
        <v>81</v>
      </c>
      <c r="O56" s="52">
        <v>44981</v>
      </c>
      <c r="P56" s="85">
        <v>20235220068571</v>
      </c>
      <c r="Q56" s="42" t="s">
        <v>81</v>
      </c>
      <c r="R56" s="53" t="s">
        <v>22</v>
      </c>
    </row>
    <row r="57" spans="1:18" s="53" customFormat="1" ht="24" x14ac:dyDescent="0.25">
      <c r="A57" s="42">
        <v>54</v>
      </c>
      <c r="B57" s="57">
        <v>20215210083932</v>
      </c>
      <c r="C57" s="54" t="s">
        <v>211</v>
      </c>
      <c r="D57" s="46" t="s">
        <v>148</v>
      </c>
      <c r="E57" s="15" t="s">
        <v>212</v>
      </c>
      <c r="F57" s="3" t="s">
        <v>113</v>
      </c>
      <c r="G57" s="58" t="s">
        <v>213</v>
      </c>
      <c r="H57" s="47" t="s">
        <v>131</v>
      </c>
      <c r="I57" s="42">
        <f>IF(ISBLANK(H57)," ",_xlfn.XLOOKUP(H57,Festivos!A:A,Festivos!B:B))</f>
        <v>10</v>
      </c>
      <c r="J57" s="49">
        <f>IFERROR(WORKDAY(Tabla3[[#This Row],[FECHA DE RADICACIÓN]],Tabla3[[#This Row],[DIAS HABILES RTA DP]],FESTIVOS),"")</f>
        <v>44469</v>
      </c>
      <c r="K57" s="50">
        <f ca="1">IFERROR(Tabla3[[#This Row],[FECHA DE VECIMIENTO]]-$D$1,"")</f>
        <v>-543</v>
      </c>
      <c r="L57" s="42" t="str">
        <f ca="1">IF(Tabla3[[#This Row],[DIAS FALTANTES PARA VENCIMIENTO]]="","",IF(Tabla3[[#This Row],[DIAS FALTANTES PARA VENCIMIENTO]]&lt;=0,Festivos!$T$2,IF(AND(Tabla3[[#This Row],[DIAS FALTANTES PARA VENCIMIENTO]]&gt;=1,Tabla3[[#This Row],[DIAS FALTANTES PARA VENCIMIENTO]]&lt;=$D$2),Festivos!$T$3,Festivos!$T$4)))</f>
        <v>Vencido</v>
      </c>
      <c r="M57" s="76">
        <v>44994</v>
      </c>
      <c r="N57" s="42" t="s">
        <v>81</v>
      </c>
      <c r="O57" s="52">
        <v>44704</v>
      </c>
      <c r="P57" s="85">
        <v>20225230389331</v>
      </c>
      <c r="Q57" s="42" t="s">
        <v>81</v>
      </c>
      <c r="R57" s="53" t="s">
        <v>22</v>
      </c>
    </row>
    <row r="58" spans="1:18" s="53" customFormat="1" ht="60" x14ac:dyDescent="0.25">
      <c r="A58" s="42">
        <v>55</v>
      </c>
      <c r="B58" s="57">
        <v>20215210116262</v>
      </c>
      <c r="C58" s="54" t="s">
        <v>214</v>
      </c>
      <c r="D58" s="46" t="s">
        <v>148</v>
      </c>
      <c r="E58" s="15" t="s">
        <v>215</v>
      </c>
      <c r="F58" s="3" t="s">
        <v>113</v>
      </c>
      <c r="G58" s="58" t="s">
        <v>213</v>
      </c>
      <c r="H58" s="47" t="s">
        <v>131</v>
      </c>
      <c r="I58" s="42">
        <f>IF(ISBLANK(H58)," ",_xlfn.XLOOKUP(H58,Festivos!A:A,Festivos!B:B))</f>
        <v>10</v>
      </c>
      <c r="J58" s="49">
        <f>IFERROR(WORKDAY(Tabla3[[#This Row],[FECHA DE RADICACIÓN]],Tabla3[[#This Row],[DIAS HABILES RTA DP]],FESTIVOS),"")</f>
        <v>44551</v>
      </c>
      <c r="K58" s="50">
        <f ca="1">IFERROR(Tabla3[[#This Row],[FECHA DE VECIMIENTO]]-$D$1,"")</f>
        <v>-461</v>
      </c>
      <c r="L58" s="42" t="str">
        <f ca="1">IF(Tabla3[[#This Row],[DIAS FALTANTES PARA VENCIMIENTO]]="","",IF(Tabla3[[#This Row],[DIAS FALTANTES PARA VENCIMIENTO]]&lt;=0,Festivos!$T$2,IF(AND(Tabla3[[#This Row],[DIAS FALTANTES PARA VENCIMIENTO]]&gt;=1,Tabla3[[#This Row],[DIAS FALTANTES PARA VENCIMIENTO]]&lt;=$D$2),Festivos!$T$3,Festivos!$T$4)))</f>
        <v>Vencido</v>
      </c>
      <c r="M58" s="76">
        <v>45002</v>
      </c>
      <c r="N58" s="42" t="s">
        <v>81</v>
      </c>
      <c r="O58" s="52">
        <v>44537</v>
      </c>
      <c r="P58" s="85">
        <v>20225230389331</v>
      </c>
      <c r="Q58" s="42" t="s">
        <v>81</v>
      </c>
      <c r="R58" s="53" t="s">
        <v>22</v>
      </c>
    </row>
    <row r="59" spans="1:18" s="53" customFormat="1" ht="15" x14ac:dyDescent="0.25">
      <c r="A59" s="42">
        <v>56</v>
      </c>
      <c r="B59" s="57">
        <v>20215210119692</v>
      </c>
      <c r="C59" s="54" t="s">
        <v>216</v>
      </c>
      <c r="D59" s="46" t="s">
        <v>148</v>
      </c>
      <c r="E59" s="15" t="s">
        <v>217</v>
      </c>
      <c r="F59" s="3" t="s">
        <v>113</v>
      </c>
      <c r="G59" s="58" t="s">
        <v>213</v>
      </c>
      <c r="H59" s="47" t="s">
        <v>90</v>
      </c>
      <c r="I59" s="42">
        <f>IF(ISBLANK(H59)," ",_xlfn.XLOOKUP(H59,Festivos!A:A,Festivos!B:B))</f>
        <v>15</v>
      </c>
      <c r="J59" s="49">
        <f>IFERROR(WORKDAY(Tabla3[[#This Row],[FECHA DE RADICACIÓN]],Tabla3[[#This Row],[DIAS HABILES RTA DP]],FESTIVOS),"")</f>
        <v>44568</v>
      </c>
      <c r="K59" s="50">
        <f ca="1">IFERROR(Tabla3[[#This Row],[FECHA DE VECIMIENTO]]-$D$1,"")</f>
        <v>-444</v>
      </c>
      <c r="L59" s="42" t="str">
        <f ca="1">IF(Tabla3[[#This Row],[DIAS FALTANTES PARA VENCIMIENTO]]="","",IF(Tabla3[[#This Row],[DIAS FALTANTES PARA VENCIMIENTO]]&lt;=0,Festivos!$T$2,IF(AND(Tabla3[[#This Row],[DIAS FALTANTES PARA VENCIMIENTO]]&gt;=1,Tabla3[[#This Row],[DIAS FALTANTES PARA VENCIMIENTO]]&lt;=$D$2),Festivos!$T$3,Festivos!$T$4)))</f>
        <v>Vencido</v>
      </c>
      <c r="M59" s="76">
        <v>45002</v>
      </c>
      <c r="N59" s="42" t="s">
        <v>81</v>
      </c>
      <c r="O59" s="52">
        <v>44882</v>
      </c>
      <c r="P59" s="85">
        <v>20225230791431</v>
      </c>
      <c r="Q59" s="42" t="s">
        <v>81</v>
      </c>
      <c r="R59" s="53" t="s">
        <v>22</v>
      </c>
    </row>
    <row r="60" spans="1:18" s="53" customFormat="1" ht="51" x14ac:dyDescent="0.25">
      <c r="A60" s="42">
        <v>57</v>
      </c>
      <c r="B60" s="57">
        <v>20215210121722</v>
      </c>
      <c r="C60" s="54" t="s">
        <v>218</v>
      </c>
      <c r="D60" s="46" t="s">
        <v>148</v>
      </c>
      <c r="E60" s="15" t="s">
        <v>219</v>
      </c>
      <c r="F60" s="3" t="s">
        <v>113</v>
      </c>
      <c r="G60" s="58" t="s">
        <v>213</v>
      </c>
      <c r="H60" s="47" t="s">
        <v>90</v>
      </c>
      <c r="I60" s="42">
        <f>IF(ISBLANK(H60)," ",_xlfn.XLOOKUP(H60,Festivos!A:A,Festivos!B:B))</f>
        <v>15</v>
      </c>
      <c r="J60" s="49">
        <f>IFERROR(WORKDAY(Tabla3[[#This Row],[FECHA DE RADICACIÓN]],Tabla3[[#This Row],[DIAS HABILES RTA DP]],FESTIVOS),"")</f>
        <v>44572</v>
      </c>
      <c r="K60" s="50">
        <f ca="1">IFERROR(Tabla3[[#This Row],[FECHA DE VECIMIENTO]]-$D$1,"")</f>
        <v>-440</v>
      </c>
      <c r="L60" s="42" t="str">
        <f ca="1">IF(Tabla3[[#This Row],[DIAS FALTANTES PARA VENCIMIENTO]]="","",IF(Tabla3[[#This Row],[DIAS FALTANTES PARA VENCIMIENTO]]&lt;=0,Festivos!$T$2,IF(AND(Tabla3[[#This Row],[DIAS FALTANTES PARA VENCIMIENTO]]&gt;=1,Tabla3[[#This Row],[DIAS FALTANTES PARA VENCIMIENTO]]&lt;=$D$2),Festivos!$T$3,Festivos!$T$4)))</f>
        <v>Vencido</v>
      </c>
      <c r="M60" s="76">
        <v>45002</v>
      </c>
      <c r="N60" s="42" t="s">
        <v>98</v>
      </c>
      <c r="O60" s="52">
        <v>44987</v>
      </c>
      <c r="P60" s="85" t="s">
        <v>220</v>
      </c>
      <c r="Q60" s="42" t="s">
        <v>98</v>
      </c>
      <c r="R60" s="53" t="s">
        <v>22</v>
      </c>
    </row>
    <row r="61" spans="1:18" s="53" customFormat="1" ht="63.75" x14ac:dyDescent="0.25">
      <c r="A61" s="42">
        <v>58</v>
      </c>
      <c r="B61" s="57">
        <v>20215210121812</v>
      </c>
      <c r="C61" s="54" t="s">
        <v>221</v>
      </c>
      <c r="D61" s="46" t="s">
        <v>192</v>
      </c>
      <c r="E61" s="15" t="s">
        <v>222</v>
      </c>
      <c r="F61" s="3" t="s">
        <v>113</v>
      </c>
      <c r="G61" s="58" t="s">
        <v>213</v>
      </c>
      <c r="H61" s="47" t="s">
        <v>94</v>
      </c>
      <c r="I61" s="42">
        <f>IF(ISBLANK(H61)," ",_xlfn.XLOOKUP(H61,Festivos!A:A,Festivos!B:B))</f>
        <v>10</v>
      </c>
      <c r="J61" s="49">
        <f>IFERROR(WORKDAY(Tabla3[[#This Row],[FECHA DE RADICACIÓN]],Tabla3[[#This Row],[DIAS HABILES RTA DP]],FESTIVOS),"")</f>
        <v>44565</v>
      </c>
      <c r="K61" s="50">
        <f ca="1">IFERROR(Tabla3[[#This Row],[FECHA DE VECIMIENTO]]-$D$1,"")</f>
        <v>-447</v>
      </c>
      <c r="L61" s="42" t="str">
        <f ca="1">IF(Tabla3[[#This Row],[DIAS FALTANTES PARA VENCIMIENTO]]="","",IF(Tabla3[[#This Row],[DIAS FALTANTES PARA VENCIMIENTO]]&lt;=0,Festivos!$T$2,IF(AND(Tabla3[[#This Row],[DIAS FALTANTES PARA VENCIMIENTO]]&gt;=1,Tabla3[[#This Row],[DIAS FALTANTES PARA VENCIMIENTO]]&lt;=$D$2),Festivos!$T$3,Festivos!$T$4)))</f>
        <v>Vencido</v>
      </c>
      <c r="M61" s="76">
        <v>45002</v>
      </c>
      <c r="N61" s="42" t="s">
        <v>98</v>
      </c>
      <c r="O61" s="52">
        <v>44987</v>
      </c>
      <c r="P61" s="85" t="s">
        <v>223</v>
      </c>
      <c r="Q61" s="42" t="s">
        <v>98</v>
      </c>
      <c r="R61" s="53" t="s">
        <v>22</v>
      </c>
    </row>
    <row r="62" spans="1:18" s="53" customFormat="1" ht="89.25" x14ac:dyDescent="0.25">
      <c r="A62" s="42">
        <v>59</v>
      </c>
      <c r="B62" s="57">
        <v>20215210122872</v>
      </c>
      <c r="C62" s="54" t="s">
        <v>224</v>
      </c>
      <c r="D62" s="46" t="s">
        <v>148</v>
      </c>
      <c r="E62" s="15" t="s">
        <v>225</v>
      </c>
      <c r="F62" s="3" t="s">
        <v>113</v>
      </c>
      <c r="G62" s="58" t="s">
        <v>213</v>
      </c>
      <c r="H62" s="47" t="s">
        <v>226</v>
      </c>
      <c r="I62" s="42">
        <f>IF(ISBLANK(H62)," ",_xlfn.XLOOKUP(H62,Festivos!A:A,Festivos!B:B))</f>
        <v>10</v>
      </c>
      <c r="J62" s="49">
        <f>IFERROR(WORKDAY(Tabla3[[#This Row],[FECHA DE RADICACIÓN]],Tabla3[[#This Row],[DIAS HABILES RTA DP]],FESTIVOS),"")</f>
        <v>44568</v>
      </c>
      <c r="K62" s="50">
        <f ca="1">IFERROR(Tabla3[[#This Row],[FECHA DE VECIMIENTO]]-$D$1,"")</f>
        <v>-444</v>
      </c>
      <c r="L62" s="42" t="str">
        <f ca="1">IF(Tabla3[[#This Row],[DIAS FALTANTES PARA VENCIMIENTO]]="","",IF(Tabla3[[#This Row],[DIAS FALTANTES PARA VENCIMIENTO]]&lt;=0,Festivos!$T$2,IF(AND(Tabla3[[#This Row],[DIAS FALTANTES PARA VENCIMIENTO]]&gt;=1,Tabla3[[#This Row],[DIAS FALTANTES PARA VENCIMIENTO]]&lt;=$D$2),Festivos!$T$3,Festivos!$T$4)))</f>
        <v>Vencido</v>
      </c>
      <c r="M62" s="76">
        <v>45002</v>
      </c>
      <c r="N62" s="42" t="s">
        <v>98</v>
      </c>
      <c r="O62" s="52">
        <v>44987</v>
      </c>
      <c r="P62" s="85" t="s">
        <v>227</v>
      </c>
      <c r="Q62" s="42" t="s">
        <v>98</v>
      </c>
      <c r="R62" s="53" t="s">
        <v>22</v>
      </c>
    </row>
    <row r="63" spans="1:18" s="53" customFormat="1" ht="36" x14ac:dyDescent="0.2">
      <c r="A63" s="42">
        <v>60</v>
      </c>
      <c r="B63" s="57">
        <v>20215210124322</v>
      </c>
      <c r="C63" s="54" t="s">
        <v>228</v>
      </c>
      <c r="D63" s="46" t="s">
        <v>192</v>
      </c>
      <c r="E63" s="15" t="s">
        <v>229</v>
      </c>
      <c r="F63" s="3" t="s">
        <v>78</v>
      </c>
      <c r="G63" s="31" t="s">
        <v>334</v>
      </c>
      <c r="H63" s="47" t="s">
        <v>131</v>
      </c>
      <c r="I63" s="42">
        <f>IF(ISBLANK(H63)," ",_xlfn.XLOOKUP(H63,Festivos!A:A,Festivos!B:B))</f>
        <v>10</v>
      </c>
      <c r="J63" s="49">
        <f>IFERROR(WORKDAY(Tabla3[[#This Row],[FECHA DE RADICACIÓN]],Tabla3[[#This Row],[DIAS HABILES RTA DP]],FESTIVOS),"")</f>
        <v>44574</v>
      </c>
      <c r="K63" s="50">
        <f ca="1">IFERROR(Tabla3[[#This Row],[FECHA DE VECIMIENTO]]-$D$1,"")</f>
        <v>-438</v>
      </c>
      <c r="L63" s="42" t="str">
        <f ca="1">IF(Tabla3[[#This Row],[DIAS FALTANTES PARA VENCIMIENTO]]="","",IF(Tabla3[[#This Row],[DIAS FALTANTES PARA VENCIMIENTO]]&lt;=0,Festivos!$T$2,IF(AND(Tabla3[[#This Row],[DIAS FALTANTES PARA VENCIMIENTO]]&gt;=1,Tabla3[[#This Row],[DIAS FALTANTES PARA VENCIMIENTO]]&lt;=$D$2),Festivos!$T$3,Festivos!$T$4)))</f>
        <v>Vencido</v>
      </c>
      <c r="M63" s="51">
        <v>45002</v>
      </c>
      <c r="N63" s="42" t="s">
        <v>81</v>
      </c>
      <c r="O63" s="52">
        <v>44575</v>
      </c>
      <c r="P63" s="85">
        <v>20225220046831</v>
      </c>
      <c r="Q63" s="42" t="s">
        <v>98</v>
      </c>
      <c r="R63" s="53" t="s">
        <v>20</v>
      </c>
    </row>
    <row r="64" spans="1:18" s="53" customFormat="1" ht="51" x14ac:dyDescent="0.25">
      <c r="A64" s="42">
        <v>61</v>
      </c>
      <c r="B64" s="57">
        <v>20225210009522</v>
      </c>
      <c r="C64" s="54" t="s">
        <v>230</v>
      </c>
      <c r="D64" s="46" t="s">
        <v>148</v>
      </c>
      <c r="E64" s="15" t="s">
        <v>231</v>
      </c>
      <c r="F64" s="3" t="s">
        <v>113</v>
      </c>
      <c r="G64" s="58" t="s">
        <v>213</v>
      </c>
      <c r="H64" s="47" t="s">
        <v>90</v>
      </c>
      <c r="I64" s="42">
        <f>IF(ISBLANK(H64)," ",_xlfn.XLOOKUP(H64,Festivos!A:A,Festivos!B:B))</f>
        <v>15</v>
      </c>
      <c r="J64" s="49">
        <f>IFERROR(WORKDAY(Tabla3[[#This Row],[FECHA DE RADICACIÓN]],Tabla3[[#This Row],[DIAS HABILES RTA DP]],FESTIVOS),"")</f>
        <v>44614</v>
      </c>
      <c r="K64" s="50">
        <f ca="1">IFERROR(Tabla3[[#This Row],[FECHA DE VECIMIENTO]]-$D$1,"")</f>
        <v>-398</v>
      </c>
      <c r="L64" s="42" t="str">
        <f ca="1">IF(Tabla3[[#This Row],[DIAS FALTANTES PARA VENCIMIENTO]]="","",IF(Tabla3[[#This Row],[DIAS FALTANTES PARA VENCIMIENTO]]&lt;=0,Festivos!$T$2,IF(AND(Tabla3[[#This Row],[DIAS FALTANTES PARA VENCIMIENTO]]&gt;=1,Tabla3[[#This Row],[DIAS FALTANTES PARA VENCIMIENTO]]&lt;=$D$2),Festivos!$T$3,Festivos!$T$4)))</f>
        <v>Vencido</v>
      </c>
      <c r="M64" s="51">
        <v>44986</v>
      </c>
      <c r="N64" s="42" t="s">
        <v>81</v>
      </c>
      <c r="O64" s="52">
        <v>44985</v>
      </c>
      <c r="P64" s="85" t="s">
        <v>232</v>
      </c>
      <c r="Q64" s="42" t="s">
        <v>81</v>
      </c>
      <c r="R64" s="53" t="s">
        <v>22</v>
      </c>
    </row>
    <row r="65" spans="1:18" s="53" customFormat="1" ht="76.5" x14ac:dyDescent="0.25">
      <c r="A65" s="42">
        <v>62</v>
      </c>
      <c r="B65" s="57">
        <v>20225210013962</v>
      </c>
      <c r="C65" s="54" t="s">
        <v>233</v>
      </c>
      <c r="D65" s="46" t="s">
        <v>192</v>
      </c>
      <c r="E65" s="15" t="s">
        <v>234</v>
      </c>
      <c r="F65" s="3" t="s">
        <v>113</v>
      </c>
      <c r="G65" s="58" t="s">
        <v>213</v>
      </c>
      <c r="H65" s="47" t="s">
        <v>94</v>
      </c>
      <c r="I65" s="42">
        <f>IF(ISBLANK(H65)," ",_xlfn.XLOOKUP(H65,Festivos!A:A,Festivos!B:B))</f>
        <v>10</v>
      </c>
      <c r="J65" s="49">
        <f>IFERROR(WORKDAY(Tabla3[[#This Row],[FECHA DE RADICACIÓN]],Tabla3[[#This Row],[DIAS HABILES RTA DP]],FESTIVOS),"")</f>
        <v>44617</v>
      </c>
      <c r="K65" s="50">
        <f ca="1">IFERROR(Tabla3[[#This Row],[FECHA DE VECIMIENTO]]-$D$1,"")</f>
        <v>-395</v>
      </c>
      <c r="L65" s="42" t="str">
        <f ca="1">IF(Tabla3[[#This Row],[DIAS FALTANTES PARA VENCIMIENTO]]="","",IF(Tabla3[[#This Row],[DIAS FALTANTES PARA VENCIMIENTO]]&lt;=0,Festivos!$T$2,IF(AND(Tabla3[[#This Row],[DIAS FALTANTES PARA VENCIMIENTO]]&gt;=1,Tabla3[[#This Row],[DIAS FALTANTES PARA VENCIMIENTO]]&lt;=$D$2),Festivos!$T$3,Festivos!$T$4)))</f>
        <v>Vencido</v>
      </c>
      <c r="M65" s="76">
        <v>44994</v>
      </c>
      <c r="N65" s="42" t="s">
        <v>98</v>
      </c>
      <c r="O65" s="52">
        <v>44968</v>
      </c>
      <c r="P65" s="85" t="s">
        <v>235</v>
      </c>
      <c r="Q65" s="42" t="s">
        <v>98</v>
      </c>
      <c r="R65" s="53" t="s">
        <v>22</v>
      </c>
    </row>
    <row r="66" spans="1:18" s="53" customFormat="1" ht="63.75" x14ac:dyDescent="0.25">
      <c r="A66" s="42">
        <v>63</v>
      </c>
      <c r="B66" s="57">
        <v>20225210026592</v>
      </c>
      <c r="C66" s="54" t="s">
        <v>236</v>
      </c>
      <c r="D66" s="46" t="s">
        <v>148</v>
      </c>
      <c r="E66" s="15" t="s">
        <v>237</v>
      </c>
      <c r="F66" s="3" t="s">
        <v>113</v>
      </c>
      <c r="G66" s="58" t="s">
        <v>213</v>
      </c>
      <c r="H66" s="47" t="s">
        <v>90</v>
      </c>
      <c r="I66" s="42">
        <f>IF(ISBLANK(H66)," ",_xlfn.XLOOKUP(H66,Festivos!A:A,Festivos!B:B))</f>
        <v>15</v>
      </c>
      <c r="J66" s="49">
        <f>IFERROR(WORKDAY(Tabla3[[#This Row],[FECHA DE RADICACIÓN]],Tabla3[[#This Row],[DIAS HABILES RTA DP]],FESTIVOS),"")</f>
        <v>44652</v>
      </c>
      <c r="K66" s="50">
        <f ca="1">IFERROR(Tabla3[[#This Row],[FECHA DE VECIMIENTO]]-$D$1,"")</f>
        <v>-360</v>
      </c>
      <c r="L66" s="42" t="str">
        <f ca="1">IF(Tabla3[[#This Row],[DIAS FALTANTES PARA VENCIMIENTO]]="","",IF(Tabla3[[#This Row],[DIAS FALTANTES PARA VENCIMIENTO]]&lt;=0,Festivos!$T$2,IF(AND(Tabla3[[#This Row],[DIAS FALTANTES PARA VENCIMIENTO]]&gt;=1,Tabla3[[#This Row],[DIAS FALTANTES PARA VENCIMIENTO]]&lt;=$D$2),Festivos!$T$3,Festivos!$T$4)))</f>
        <v>Vencido</v>
      </c>
      <c r="M66" s="76">
        <v>44994</v>
      </c>
      <c r="N66" s="42" t="s">
        <v>98</v>
      </c>
      <c r="O66" s="52">
        <v>44631</v>
      </c>
      <c r="P66" s="85" t="s">
        <v>238</v>
      </c>
      <c r="Q66" s="42" t="s">
        <v>98</v>
      </c>
      <c r="R66" s="53" t="s">
        <v>22</v>
      </c>
    </row>
    <row r="67" spans="1:18" s="53" customFormat="1" ht="36" x14ac:dyDescent="0.25">
      <c r="A67" s="42">
        <v>64</v>
      </c>
      <c r="B67" s="57">
        <v>20225210036462</v>
      </c>
      <c r="C67" s="54" t="s">
        <v>239</v>
      </c>
      <c r="D67" s="46" t="s">
        <v>148</v>
      </c>
      <c r="E67" s="15" t="s">
        <v>240</v>
      </c>
      <c r="F67" s="3" t="s">
        <v>113</v>
      </c>
      <c r="G67" s="58" t="s">
        <v>213</v>
      </c>
      <c r="H67" s="47" t="s">
        <v>90</v>
      </c>
      <c r="I67" s="42">
        <f>IF(ISBLANK(H67)," ",_xlfn.XLOOKUP(H67,Festivos!A:A,Festivos!B:B))</f>
        <v>15</v>
      </c>
      <c r="J67" s="49">
        <f>IFERROR(WORKDAY(Tabla3[[#This Row],[FECHA DE RADICACIÓN]],Tabla3[[#This Row],[DIAS HABILES RTA DP]],FESTIVOS),"")</f>
        <v>44677</v>
      </c>
      <c r="K67" s="50">
        <f ca="1">IFERROR(Tabla3[[#This Row],[FECHA DE VECIMIENTO]]-$D$1,"")</f>
        <v>-335</v>
      </c>
      <c r="L67" s="42" t="str">
        <f ca="1">IF(Tabla3[[#This Row],[DIAS FALTANTES PARA VENCIMIENTO]]="","",IF(Tabla3[[#This Row],[DIAS FALTANTES PARA VENCIMIENTO]]&lt;=0,Festivos!$T$2,IF(AND(Tabla3[[#This Row],[DIAS FALTANTES PARA VENCIMIENTO]]&gt;=1,Tabla3[[#This Row],[DIAS FALTANTES PARA VENCIMIENTO]]&lt;=$D$2),Festivos!$T$3,Festivos!$T$4)))</f>
        <v>Vencido</v>
      </c>
      <c r="M67" s="76">
        <v>45002</v>
      </c>
      <c r="N67" s="42" t="s">
        <v>241</v>
      </c>
      <c r="O67" s="52">
        <v>44601</v>
      </c>
      <c r="P67" s="85">
        <v>20225230131821</v>
      </c>
      <c r="Q67" s="42" t="s">
        <v>81</v>
      </c>
      <c r="R67" s="53" t="s">
        <v>22</v>
      </c>
    </row>
    <row r="68" spans="1:18" s="53" customFormat="1" ht="15" x14ac:dyDescent="0.25">
      <c r="A68" s="42">
        <v>65</v>
      </c>
      <c r="B68" s="57">
        <v>20225210036542</v>
      </c>
      <c r="C68" s="54" t="s">
        <v>242</v>
      </c>
      <c r="D68" s="46" t="s">
        <v>148</v>
      </c>
      <c r="E68" s="15" t="s">
        <v>243</v>
      </c>
      <c r="F68" s="3" t="s">
        <v>113</v>
      </c>
      <c r="G68" s="58" t="s">
        <v>213</v>
      </c>
      <c r="H68" s="47" t="s">
        <v>90</v>
      </c>
      <c r="I68" s="42">
        <f>IF(ISBLANK(H68)," ",_xlfn.XLOOKUP(H68,Festivos!A:A,Festivos!B:B))</f>
        <v>15</v>
      </c>
      <c r="J68" s="49">
        <f>IFERROR(WORKDAY(Tabla3[[#This Row],[FECHA DE RADICACIÓN]],Tabla3[[#This Row],[DIAS HABILES RTA DP]],FESTIVOS),"")</f>
        <v>44677</v>
      </c>
      <c r="K68" s="50">
        <f ca="1">IFERROR(Tabla3[[#This Row],[FECHA DE VECIMIENTO]]-$D$1,"")</f>
        <v>-335</v>
      </c>
      <c r="L68" s="42" t="str">
        <f ca="1">IF(Tabla3[[#This Row],[DIAS FALTANTES PARA VENCIMIENTO]]="","",IF(Tabla3[[#This Row],[DIAS FALTANTES PARA VENCIMIENTO]]&lt;=0,Festivos!$T$2,IF(AND(Tabla3[[#This Row],[DIAS FALTANTES PARA VENCIMIENTO]]&gt;=1,Tabla3[[#This Row],[DIAS FALTANTES PARA VENCIMIENTO]]&lt;=$D$2),Festivos!$T$3,Festivos!$T$4)))</f>
        <v>Vencido</v>
      </c>
      <c r="M68" s="51">
        <v>44986</v>
      </c>
      <c r="N68" s="42" t="s">
        <v>81</v>
      </c>
      <c r="O68" s="52">
        <v>44985</v>
      </c>
      <c r="P68" s="85">
        <v>20235230074571</v>
      </c>
      <c r="Q68" s="42" t="s">
        <v>81</v>
      </c>
      <c r="R68" s="53" t="s">
        <v>22</v>
      </c>
    </row>
    <row r="69" spans="1:18" s="53" customFormat="1" ht="102" x14ac:dyDescent="0.25">
      <c r="A69" s="42">
        <v>66</v>
      </c>
      <c r="B69" s="57">
        <v>20225210070222</v>
      </c>
      <c r="C69" s="54" t="s">
        <v>244</v>
      </c>
      <c r="D69" s="46" t="s">
        <v>148</v>
      </c>
      <c r="E69" s="15" t="s">
        <v>245</v>
      </c>
      <c r="F69" s="3" t="s">
        <v>113</v>
      </c>
      <c r="G69" s="58" t="s">
        <v>213</v>
      </c>
      <c r="H69" s="47" t="s">
        <v>131</v>
      </c>
      <c r="I69" s="42">
        <f>IF(ISBLANK(H69)," ",_xlfn.XLOOKUP(H69,Festivos!A:A,Festivos!B:B))</f>
        <v>10</v>
      </c>
      <c r="J69" s="49">
        <f>IFERROR(WORKDAY(Tabla3[[#This Row],[FECHA DE RADICACIÓN]],Tabla3[[#This Row],[DIAS HABILES RTA DP]],FESTIVOS),"")</f>
        <v>44749</v>
      </c>
      <c r="K69" s="50">
        <f ca="1">IFERROR(Tabla3[[#This Row],[FECHA DE VECIMIENTO]]-$D$1,"")</f>
        <v>-263</v>
      </c>
      <c r="L69" s="42" t="str">
        <f ca="1">IF(Tabla3[[#This Row],[DIAS FALTANTES PARA VENCIMIENTO]]="","",IF(Tabla3[[#This Row],[DIAS FALTANTES PARA VENCIMIENTO]]&lt;=0,Festivos!$T$2,IF(AND(Tabla3[[#This Row],[DIAS FALTANTES PARA VENCIMIENTO]]&gt;=1,Tabla3[[#This Row],[DIAS FALTANTES PARA VENCIMIENTO]]&lt;=$D$2),Festivos!$T$3,Festivos!$T$4)))</f>
        <v>Vencido</v>
      </c>
      <c r="M69" s="76">
        <v>45002</v>
      </c>
      <c r="N69" s="42" t="s">
        <v>98</v>
      </c>
      <c r="O69" s="52">
        <v>44986</v>
      </c>
      <c r="P69" s="85" t="s">
        <v>246</v>
      </c>
      <c r="Q69" s="42" t="s">
        <v>98</v>
      </c>
      <c r="R69" s="53" t="s">
        <v>22</v>
      </c>
    </row>
    <row r="70" spans="1:18" s="53" customFormat="1" ht="28.5" customHeight="1" x14ac:dyDescent="0.25">
      <c r="A70" s="42">
        <v>67</v>
      </c>
      <c r="B70" s="57">
        <v>20225210082992</v>
      </c>
      <c r="C70" s="54" t="s">
        <v>247</v>
      </c>
      <c r="D70" s="46" t="s">
        <v>192</v>
      </c>
      <c r="E70" s="15" t="s">
        <v>248</v>
      </c>
      <c r="F70" s="3" t="s">
        <v>113</v>
      </c>
      <c r="G70" s="58" t="s">
        <v>213</v>
      </c>
      <c r="H70" s="47" t="s">
        <v>94</v>
      </c>
      <c r="I70" s="42">
        <f>IF(ISBLANK(H70)," ",_xlfn.XLOOKUP(H70,Festivos!A:A,Festivos!B:B))</f>
        <v>10</v>
      </c>
      <c r="J70" s="49">
        <f>IFERROR(WORKDAY(Tabla3[[#This Row],[FECHA DE RADICACIÓN]],Tabla3[[#This Row],[DIAS HABILES RTA DP]],FESTIVOS),"")</f>
        <v>44782</v>
      </c>
      <c r="K70" s="50">
        <f ca="1">IFERROR(Tabla3[[#This Row],[FECHA DE VECIMIENTO]]-$D$1,"")</f>
        <v>-230</v>
      </c>
      <c r="L70" s="42" t="str">
        <f ca="1">IF(Tabla3[[#This Row],[DIAS FALTANTES PARA VENCIMIENTO]]="","",IF(Tabla3[[#This Row],[DIAS FALTANTES PARA VENCIMIENTO]]&lt;=0,Festivos!$T$2,IF(AND(Tabla3[[#This Row],[DIAS FALTANTES PARA VENCIMIENTO]]&gt;=1,Tabla3[[#This Row],[DIAS FALTANTES PARA VENCIMIENTO]]&lt;=$D$2),Festivos!$T$3,Festivos!$T$4)))</f>
        <v>Vencido</v>
      </c>
      <c r="M70" s="76">
        <v>45002</v>
      </c>
      <c r="N70" s="42" t="s">
        <v>98</v>
      </c>
      <c r="O70" s="52">
        <v>44986</v>
      </c>
      <c r="P70" s="85" t="s">
        <v>249</v>
      </c>
      <c r="Q70" s="42" t="s">
        <v>98</v>
      </c>
      <c r="R70" s="53" t="s">
        <v>22</v>
      </c>
    </row>
    <row r="71" spans="1:18" s="53" customFormat="1" ht="102" x14ac:dyDescent="0.25">
      <c r="A71" s="42">
        <v>68</v>
      </c>
      <c r="B71" s="57">
        <v>20225210092152</v>
      </c>
      <c r="C71" s="54" t="s">
        <v>250</v>
      </c>
      <c r="D71" s="46" t="s">
        <v>148</v>
      </c>
      <c r="E71" s="15" t="s">
        <v>251</v>
      </c>
      <c r="F71" s="3" t="s">
        <v>113</v>
      </c>
      <c r="G71" s="58" t="s">
        <v>213</v>
      </c>
      <c r="H71" s="47" t="s">
        <v>94</v>
      </c>
      <c r="I71" s="42">
        <f>IF(ISBLANK(H71)," ",_xlfn.XLOOKUP(H71,Festivos!A:A,Festivos!B:B))</f>
        <v>10</v>
      </c>
      <c r="J71" s="49">
        <f>IFERROR(WORKDAY(Tabla3[[#This Row],[FECHA DE RADICACIÓN]],Tabla3[[#This Row],[DIAS HABILES RTA DP]],FESTIVOS),"")</f>
        <v>44804</v>
      </c>
      <c r="K71" s="50">
        <f ca="1">IFERROR(Tabla3[[#This Row],[FECHA DE VECIMIENTO]]-$D$1,"")</f>
        <v>-208</v>
      </c>
      <c r="L71" s="42" t="str">
        <f ca="1">IF(Tabla3[[#This Row],[DIAS FALTANTES PARA VENCIMIENTO]]="","",IF(Tabla3[[#This Row],[DIAS FALTANTES PARA VENCIMIENTO]]&lt;=0,Festivos!$T$2,IF(AND(Tabla3[[#This Row],[DIAS FALTANTES PARA VENCIMIENTO]]&gt;=1,Tabla3[[#This Row],[DIAS FALTANTES PARA VENCIMIENTO]]&lt;=$D$2),Festivos!$T$3,Festivos!$T$4)))</f>
        <v>Vencido</v>
      </c>
      <c r="M71" s="76">
        <v>45002</v>
      </c>
      <c r="N71" s="42" t="s">
        <v>98</v>
      </c>
      <c r="O71" s="52">
        <v>44991</v>
      </c>
      <c r="P71" s="85" t="s">
        <v>252</v>
      </c>
      <c r="Q71" s="42" t="s">
        <v>98</v>
      </c>
      <c r="R71" s="53" t="s">
        <v>22</v>
      </c>
    </row>
    <row r="72" spans="1:18" s="53" customFormat="1" ht="15" x14ac:dyDescent="0.25">
      <c r="A72" s="42">
        <v>69</v>
      </c>
      <c r="B72" s="57">
        <v>20225210096792</v>
      </c>
      <c r="C72" s="54" t="s">
        <v>253</v>
      </c>
      <c r="D72" s="46" t="s">
        <v>148</v>
      </c>
      <c r="E72" s="15" t="s">
        <v>254</v>
      </c>
      <c r="F72" s="3" t="s">
        <v>113</v>
      </c>
      <c r="G72" s="58" t="s">
        <v>255</v>
      </c>
      <c r="H72" s="47" t="s">
        <v>90</v>
      </c>
      <c r="I72" s="42">
        <f>IF(ISBLANK(H72)," ",_xlfn.XLOOKUP(H72,Festivos!A:A,Festivos!B:B))</f>
        <v>15</v>
      </c>
      <c r="J72" s="49">
        <f>IFERROR(WORKDAY(Tabla3[[#This Row],[FECHA DE RADICACIÓN]],Tabla3[[#This Row],[DIAS HABILES RTA DP]],FESTIVOS),"")</f>
        <v>44820</v>
      </c>
      <c r="K72" s="50">
        <f ca="1">IFERROR(Tabla3[[#This Row],[FECHA DE VECIMIENTO]]-$D$1,"")</f>
        <v>-192</v>
      </c>
      <c r="L72" s="42" t="str">
        <f ca="1">IF(Tabla3[[#This Row],[DIAS FALTANTES PARA VENCIMIENTO]]="","",IF(Tabla3[[#This Row],[DIAS FALTANTES PARA VENCIMIENTO]]&lt;=0,Festivos!$T$2,IF(AND(Tabla3[[#This Row],[DIAS FALTANTES PARA VENCIMIENTO]]&gt;=1,Tabla3[[#This Row],[DIAS FALTANTES PARA VENCIMIENTO]]&lt;=$D$2),Festivos!$T$3,Festivos!$T$4)))</f>
        <v>Vencido</v>
      </c>
      <c r="M72" s="98">
        <v>45002</v>
      </c>
      <c r="N72" s="73" t="s">
        <v>81</v>
      </c>
      <c r="O72" s="59">
        <v>44985</v>
      </c>
      <c r="P72" s="86">
        <v>20235230072801</v>
      </c>
      <c r="Q72" s="73" t="s">
        <v>98</v>
      </c>
      <c r="R72" s="78" t="s">
        <v>20</v>
      </c>
    </row>
    <row r="73" spans="1:18" s="53" customFormat="1" ht="15" x14ac:dyDescent="0.25">
      <c r="A73" s="42">
        <v>70</v>
      </c>
      <c r="B73" s="57">
        <v>20225210097342</v>
      </c>
      <c r="C73" s="54" t="s">
        <v>256</v>
      </c>
      <c r="D73" s="46" t="s">
        <v>148</v>
      </c>
      <c r="E73" s="15" t="s">
        <v>254</v>
      </c>
      <c r="F73" s="3" t="s">
        <v>113</v>
      </c>
      <c r="G73" s="58" t="s">
        <v>255</v>
      </c>
      <c r="H73" s="47" t="s">
        <v>90</v>
      </c>
      <c r="I73" s="42">
        <f>IF(ISBLANK(H73)," ",_xlfn.XLOOKUP(H73,Festivos!A:A,Festivos!B:B))</f>
        <v>15</v>
      </c>
      <c r="J73" s="49">
        <f>IFERROR(WORKDAY(Tabla3[[#This Row],[FECHA DE RADICACIÓN]],Tabla3[[#This Row],[DIAS HABILES RTA DP]],FESTIVOS),"")</f>
        <v>44823</v>
      </c>
      <c r="K73" s="50">
        <f ca="1">IFERROR(Tabla3[[#This Row],[FECHA DE VECIMIENTO]]-$D$1,"")</f>
        <v>-189</v>
      </c>
      <c r="L73" s="42" t="str">
        <f ca="1">IF(Tabla3[[#This Row],[DIAS FALTANTES PARA VENCIMIENTO]]="","",IF(Tabla3[[#This Row],[DIAS FALTANTES PARA VENCIMIENTO]]&lt;=0,Festivos!$T$2,IF(AND(Tabla3[[#This Row],[DIAS FALTANTES PARA VENCIMIENTO]]&gt;=1,Tabla3[[#This Row],[DIAS FALTANTES PARA VENCIMIENTO]]&lt;=$D$2),Festivos!$T$3,Festivos!$T$4)))</f>
        <v>Vencido</v>
      </c>
      <c r="M73" s="98">
        <v>45002</v>
      </c>
      <c r="N73" s="73" t="s">
        <v>81</v>
      </c>
      <c r="O73" s="59">
        <v>44960</v>
      </c>
      <c r="P73" s="86" t="s">
        <v>257</v>
      </c>
      <c r="Q73" s="73" t="s">
        <v>98</v>
      </c>
      <c r="R73" s="78" t="s">
        <v>20</v>
      </c>
    </row>
    <row r="74" spans="1:18" s="53" customFormat="1" ht="15" x14ac:dyDescent="0.25">
      <c r="A74" s="42">
        <v>71</v>
      </c>
      <c r="B74" s="57">
        <v>20225210101302</v>
      </c>
      <c r="C74" s="54" t="s">
        <v>258</v>
      </c>
      <c r="D74" s="46" t="s">
        <v>148</v>
      </c>
      <c r="E74" s="15" t="s">
        <v>259</v>
      </c>
      <c r="F74" s="3" t="s">
        <v>113</v>
      </c>
      <c r="G74" s="58" t="s">
        <v>255</v>
      </c>
      <c r="H74" s="47" t="s">
        <v>90</v>
      </c>
      <c r="I74" s="42">
        <f>IF(ISBLANK(H74)," ",_xlfn.XLOOKUP(H74,Festivos!A:A,Festivos!B:B))</f>
        <v>15</v>
      </c>
      <c r="J74" s="49">
        <f>IFERROR(WORKDAY(Tabla3[[#This Row],[FECHA DE RADICACIÓN]],Tabla3[[#This Row],[DIAS HABILES RTA DP]],FESTIVOS),"")</f>
        <v>44830</v>
      </c>
      <c r="K74" s="50">
        <f ca="1">IFERROR(Tabla3[[#This Row],[FECHA DE VECIMIENTO]]-$D$1,"")</f>
        <v>-182</v>
      </c>
      <c r="L74" s="42" t="str">
        <f ca="1">IF(Tabla3[[#This Row],[DIAS FALTANTES PARA VENCIMIENTO]]="","",IF(Tabla3[[#This Row],[DIAS FALTANTES PARA VENCIMIENTO]]&lt;=0,Festivos!$T$2,IF(AND(Tabla3[[#This Row],[DIAS FALTANTES PARA VENCIMIENTO]]&gt;=1,Tabla3[[#This Row],[DIAS FALTANTES PARA VENCIMIENTO]]&lt;=$D$2),Festivos!$T$3,Festivos!$T$4)))</f>
        <v>Vencido</v>
      </c>
      <c r="M74" s="51">
        <v>45002</v>
      </c>
      <c r="N74" s="42" t="s">
        <v>81</v>
      </c>
      <c r="O74" s="52">
        <v>45199</v>
      </c>
      <c r="P74" s="85" t="s">
        <v>260</v>
      </c>
      <c r="Q74" s="42" t="s">
        <v>98</v>
      </c>
      <c r="R74" s="53" t="s">
        <v>20</v>
      </c>
    </row>
    <row r="75" spans="1:18" s="53" customFormat="1" ht="24" x14ac:dyDescent="0.25">
      <c r="A75" s="42">
        <v>72</v>
      </c>
      <c r="B75" s="57">
        <v>20225210102222</v>
      </c>
      <c r="C75" s="54" t="s">
        <v>261</v>
      </c>
      <c r="D75" s="46" t="s">
        <v>148</v>
      </c>
      <c r="E75" s="15" t="s">
        <v>262</v>
      </c>
      <c r="F75" s="3" t="s">
        <v>113</v>
      </c>
      <c r="G75" s="58" t="s">
        <v>255</v>
      </c>
      <c r="H75" s="47" t="s">
        <v>94</v>
      </c>
      <c r="I75" s="42">
        <f>IF(ISBLANK(H75)," ",_xlfn.XLOOKUP(H75,Festivos!A:A,Festivos!B:B))</f>
        <v>10</v>
      </c>
      <c r="J75" s="49">
        <f>IFERROR(WORKDAY(Tabla3[[#This Row],[FECHA DE RADICACIÓN]],Tabla3[[#This Row],[DIAS HABILES RTA DP]],FESTIVOS),"")</f>
        <v>44824</v>
      </c>
      <c r="K75" s="50">
        <f ca="1">IFERROR(Tabla3[[#This Row],[FECHA DE VECIMIENTO]]-$D$1,"")</f>
        <v>-188</v>
      </c>
      <c r="L75" s="42" t="str">
        <f ca="1">IF(Tabla3[[#This Row],[DIAS FALTANTES PARA VENCIMIENTO]]="","",IF(Tabla3[[#This Row],[DIAS FALTANTES PARA VENCIMIENTO]]&lt;=0,Festivos!$T$2,IF(AND(Tabla3[[#This Row],[DIAS FALTANTES PARA VENCIMIENTO]]&gt;=1,Tabla3[[#This Row],[DIAS FALTANTES PARA VENCIMIENTO]]&lt;=$D$2),Festivos!$T$3,Festivos!$T$4)))</f>
        <v>Vencido</v>
      </c>
      <c r="M75" s="51">
        <v>45002</v>
      </c>
      <c r="N75" s="42" t="s">
        <v>263</v>
      </c>
      <c r="O75" s="52"/>
      <c r="P75" s="85"/>
      <c r="Q75" s="42"/>
      <c r="R75" s="53" t="s">
        <v>58</v>
      </c>
    </row>
    <row r="76" spans="1:18" s="53" customFormat="1" ht="15" x14ac:dyDescent="0.25">
      <c r="A76" s="42">
        <v>73</v>
      </c>
      <c r="B76" s="57">
        <v>20225210106042</v>
      </c>
      <c r="C76" s="54" t="s">
        <v>264</v>
      </c>
      <c r="D76" s="46" t="s">
        <v>148</v>
      </c>
      <c r="E76" s="15" t="s">
        <v>265</v>
      </c>
      <c r="F76" s="3" t="s">
        <v>78</v>
      </c>
      <c r="G76" s="58" t="s">
        <v>266</v>
      </c>
      <c r="H76" s="47" t="s">
        <v>94</v>
      </c>
      <c r="I76" s="42">
        <f>IF(ISBLANK(H76)," ",_xlfn.XLOOKUP(H76,Festivos!A:A,Festivos!B:B))</f>
        <v>10</v>
      </c>
      <c r="J76" s="49">
        <f>IFERROR(WORKDAY(Tabla3[[#This Row],[FECHA DE RADICACIÓN]],Tabla3[[#This Row],[DIAS HABILES RTA DP]],FESTIVOS),"")</f>
        <v>44834</v>
      </c>
      <c r="K76" s="50">
        <f ca="1">IFERROR(Tabla3[[#This Row],[FECHA DE VECIMIENTO]]-$D$1,"")</f>
        <v>-178</v>
      </c>
      <c r="L76" s="42" t="str">
        <f ca="1">IF(Tabla3[[#This Row],[DIAS FALTANTES PARA VENCIMIENTO]]="","",IF(Tabla3[[#This Row],[DIAS FALTANTES PARA VENCIMIENTO]]&lt;=0,Festivos!$T$2,IF(AND(Tabla3[[#This Row],[DIAS FALTANTES PARA VENCIMIENTO]]&gt;=1,Tabla3[[#This Row],[DIAS FALTANTES PARA VENCIMIENTO]]&lt;=$D$2),Festivos!$T$3,Festivos!$T$4)))</f>
        <v>Vencido</v>
      </c>
      <c r="M76" s="76">
        <v>45002</v>
      </c>
      <c r="N76" s="42" t="s">
        <v>98</v>
      </c>
      <c r="O76" s="52"/>
      <c r="P76" s="85"/>
      <c r="Q76" s="42"/>
      <c r="R76" s="53" t="s">
        <v>21</v>
      </c>
    </row>
    <row r="77" spans="1:18" s="53" customFormat="1" ht="15" x14ac:dyDescent="0.25">
      <c r="A77" s="42">
        <v>74</v>
      </c>
      <c r="B77" s="57">
        <v>20225210108582</v>
      </c>
      <c r="C77" s="54" t="s">
        <v>267</v>
      </c>
      <c r="D77" s="46" t="s">
        <v>148</v>
      </c>
      <c r="E77" s="15" t="s">
        <v>268</v>
      </c>
      <c r="F77" s="3" t="s">
        <v>113</v>
      </c>
      <c r="G77" s="58" t="s">
        <v>255</v>
      </c>
      <c r="H77" s="47" t="s">
        <v>90</v>
      </c>
      <c r="I77" s="42">
        <f>IF(ISBLANK(H77)," ",_xlfn.XLOOKUP(H77,Festivos!A:A,Festivos!B:B))</f>
        <v>15</v>
      </c>
      <c r="J77" s="49">
        <f>IFERROR(WORKDAY(Tabla3[[#This Row],[FECHA DE RADICACIÓN]],Tabla3[[#This Row],[DIAS HABILES RTA DP]],FESTIVOS),"")</f>
        <v>44848</v>
      </c>
      <c r="K77" s="50">
        <f ca="1">IFERROR(Tabla3[[#This Row],[FECHA DE VECIMIENTO]]-$D$1,"")</f>
        <v>-164</v>
      </c>
      <c r="L77" s="42" t="str">
        <f ca="1">IF(Tabla3[[#This Row],[DIAS FALTANTES PARA VENCIMIENTO]]="","",IF(Tabla3[[#This Row],[DIAS FALTANTES PARA VENCIMIENTO]]&lt;=0,Festivos!$T$2,IF(AND(Tabla3[[#This Row],[DIAS FALTANTES PARA VENCIMIENTO]]&gt;=1,Tabla3[[#This Row],[DIAS FALTANTES PARA VENCIMIENTO]]&lt;=$D$2),Festivos!$T$3,Festivos!$T$4)))</f>
        <v>Vencido</v>
      </c>
      <c r="M77" s="51">
        <v>44637</v>
      </c>
      <c r="N77" s="42" t="s">
        <v>81</v>
      </c>
      <c r="O77" s="79" t="s">
        <v>269</v>
      </c>
      <c r="P77" s="87">
        <v>20235230030991</v>
      </c>
      <c r="Q77" s="80" t="s">
        <v>81</v>
      </c>
      <c r="R77" s="78" t="s">
        <v>22</v>
      </c>
    </row>
    <row r="78" spans="1:18" s="53" customFormat="1" ht="15" x14ac:dyDescent="0.25">
      <c r="A78" s="42">
        <v>75</v>
      </c>
      <c r="B78" s="57">
        <v>20225210112052</v>
      </c>
      <c r="C78" s="54" t="s">
        <v>270</v>
      </c>
      <c r="D78" s="46" t="s">
        <v>148</v>
      </c>
      <c r="E78" s="15" t="s">
        <v>271</v>
      </c>
      <c r="F78" s="3" t="s">
        <v>113</v>
      </c>
      <c r="G78" s="58" t="s">
        <v>213</v>
      </c>
      <c r="H78" s="47" t="s">
        <v>90</v>
      </c>
      <c r="I78" s="42">
        <f>IF(ISBLANK(H78)," ",_xlfn.XLOOKUP(H78,Festivos!A:A,Festivos!B:B))</f>
        <v>15</v>
      </c>
      <c r="J78" s="49">
        <f>IFERROR(WORKDAY(Tabla3[[#This Row],[FECHA DE RADICACIÓN]],Tabla3[[#This Row],[DIAS HABILES RTA DP]],FESTIVOS),"")</f>
        <v>44859</v>
      </c>
      <c r="K78" s="50">
        <f ca="1">IFERROR(Tabla3[[#This Row],[FECHA DE VECIMIENTO]]-$D$1,"")</f>
        <v>-153</v>
      </c>
      <c r="L78" s="42" t="str">
        <f ca="1">IF(Tabla3[[#This Row],[DIAS FALTANTES PARA VENCIMIENTO]]="","",IF(Tabla3[[#This Row],[DIAS FALTANTES PARA VENCIMIENTO]]&lt;=0,Festivos!$T$2,IF(AND(Tabla3[[#This Row],[DIAS FALTANTES PARA VENCIMIENTO]]&gt;=1,Tabla3[[#This Row],[DIAS FALTANTES PARA VENCIMIENTO]]&lt;=$D$2),Festivos!$T$3,Festivos!$T$4)))</f>
        <v>Vencido</v>
      </c>
      <c r="M78" s="76">
        <v>45002</v>
      </c>
      <c r="N78" s="42" t="s">
        <v>81</v>
      </c>
      <c r="O78" s="52">
        <v>44827</v>
      </c>
      <c r="P78" s="85">
        <v>20225230692361</v>
      </c>
      <c r="Q78" s="42" t="s">
        <v>81</v>
      </c>
      <c r="R78" s="53" t="s">
        <v>22</v>
      </c>
    </row>
    <row r="79" spans="1:18" s="53" customFormat="1" ht="36" x14ac:dyDescent="0.25">
      <c r="A79" s="42">
        <v>76</v>
      </c>
      <c r="B79" s="57">
        <v>20224213535142</v>
      </c>
      <c r="C79" s="54" t="s">
        <v>272</v>
      </c>
      <c r="D79" s="46" t="s">
        <v>192</v>
      </c>
      <c r="E79" s="15" t="s">
        <v>273</v>
      </c>
      <c r="F79" s="3" t="s">
        <v>78</v>
      </c>
      <c r="G79" s="58" t="s">
        <v>266</v>
      </c>
      <c r="H79" s="47" t="s">
        <v>94</v>
      </c>
      <c r="I79" s="42">
        <f>IF(ISBLANK(H79)," ",_xlfn.XLOOKUP(H79,Festivos!A:A,Festivos!B:B))</f>
        <v>10</v>
      </c>
      <c r="J79" s="49">
        <f>IFERROR(WORKDAY(Tabla3[[#This Row],[FECHA DE RADICACIÓN]],Tabla3[[#This Row],[DIAS HABILES RTA DP]],FESTIVOS),"")</f>
        <v>44876</v>
      </c>
      <c r="K79" s="50">
        <f ca="1">IFERROR(Tabla3[[#This Row],[FECHA DE VECIMIENTO]]-$D$1,"")</f>
        <v>-136</v>
      </c>
      <c r="L79" s="42" t="str">
        <f ca="1">IF(Tabla3[[#This Row],[DIAS FALTANTES PARA VENCIMIENTO]]="","",IF(Tabla3[[#This Row],[DIAS FALTANTES PARA VENCIMIENTO]]&lt;=0,Festivos!$T$2,IF(AND(Tabla3[[#This Row],[DIAS FALTANTES PARA VENCIMIENTO]]&gt;=1,Tabla3[[#This Row],[DIAS FALTANTES PARA VENCIMIENTO]]&lt;=$D$2),Festivos!$T$3,Festivos!$T$4)))</f>
        <v>Vencido</v>
      </c>
      <c r="M79" s="51">
        <v>45012</v>
      </c>
      <c r="N79" s="42" t="s">
        <v>81</v>
      </c>
      <c r="O79" s="52">
        <v>44942</v>
      </c>
      <c r="P79" s="85">
        <v>20235220014761</v>
      </c>
      <c r="Q79" s="42" t="s">
        <v>98</v>
      </c>
      <c r="R79" s="53" t="s">
        <v>20</v>
      </c>
    </row>
    <row r="80" spans="1:18" s="53" customFormat="1" ht="36" x14ac:dyDescent="0.25">
      <c r="A80" s="42">
        <v>77</v>
      </c>
      <c r="B80" s="57">
        <v>20225210129112</v>
      </c>
      <c r="C80" s="54" t="s">
        <v>274</v>
      </c>
      <c r="D80" s="46" t="s">
        <v>148</v>
      </c>
      <c r="E80" s="15" t="s">
        <v>275</v>
      </c>
      <c r="F80" s="3" t="s">
        <v>78</v>
      </c>
      <c r="G80" s="58" t="s">
        <v>266</v>
      </c>
      <c r="H80" s="47" t="s">
        <v>94</v>
      </c>
      <c r="I80" s="42">
        <f>IF(ISBLANK(H80)," ",_xlfn.XLOOKUP(H80,Festivos!A:A,Festivos!B:B))</f>
        <v>10</v>
      </c>
      <c r="J80" s="49">
        <f>IFERROR(WORKDAY(Tabla3[[#This Row],[FECHA DE RADICACIÓN]],Tabla3[[#This Row],[DIAS HABILES RTA DP]],FESTIVOS),"")</f>
        <v>44893</v>
      </c>
      <c r="K80" s="50">
        <f ca="1">IFERROR(Tabla3[[#This Row],[FECHA DE VECIMIENTO]]-$D$1,"")</f>
        <v>-119</v>
      </c>
      <c r="L80" s="42" t="str">
        <f ca="1">IF(Tabla3[[#This Row],[DIAS FALTANTES PARA VENCIMIENTO]]="","",IF(Tabla3[[#This Row],[DIAS FALTANTES PARA VENCIMIENTO]]&lt;=0,Festivos!$T$2,IF(AND(Tabla3[[#This Row],[DIAS FALTANTES PARA VENCIMIENTO]]&gt;=1,Tabla3[[#This Row],[DIAS FALTANTES PARA VENCIMIENTO]]&lt;=$D$2),Festivos!$T$3,Festivos!$T$4)))</f>
        <v>Vencido</v>
      </c>
      <c r="M80" s="51">
        <v>45012</v>
      </c>
      <c r="N80" s="42" t="s">
        <v>81</v>
      </c>
      <c r="O80" s="52">
        <v>44889</v>
      </c>
      <c r="P80" s="85">
        <v>20225220801931</v>
      </c>
      <c r="Q80" s="42" t="s">
        <v>81</v>
      </c>
      <c r="R80" s="53" t="s">
        <v>19</v>
      </c>
    </row>
    <row r="81" spans="1:18" s="53" customFormat="1" ht="24" x14ac:dyDescent="0.25">
      <c r="A81" s="42">
        <v>78</v>
      </c>
      <c r="B81" s="57">
        <v>20225210130862</v>
      </c>
      <c r="C81" s="54" t="s">
        <v>276</v>
      </c>
      <c r="D81" s="46" t="s">
        <v>148</v>
      </c>
      <c r="E81" s="15" t="s">
        <v>277</v>
      </c>
      <c r="F81" s="3" t="s">
        <v>113</v>
      </c>
      <c r="G81" s="58" t="s">
        <v>278</v>
      </c>
      <c r="H81" s="47" t="s">
        <v>94</v>
      </c>
      <c r="I81" s="42">
        <f>IF(ISBLANK(H81)," ",_xlfn.XLOOKUP(H81,Festivos!A:A,Festivos!B:B))</f>
        <v>10</v>
      </c>
      <c r="J81" s="49">
        <f>IFERROR(WORKDAY(Tabla3[[#This Row],[FECHA DE RADICACIÓN]],Tabla3[[#This Row],[DIAS HABILES RTA DP]],FESTIVOS),"")</f>
        <v>44896</v>
      </c>
      <c r="K81" s="50">
        <f ca="1">IFERROR(Tabla3[[#This Row],[FECHA DE VECIMIENTO]]-$D$1,"")</f>
        <v>-116</v>
      </c>
      <c r="L81" s="42" t="str">
        <f ca="1">IF(Tabla3[[#This Row],[DIAS FALTANTES PARA VENCIMIENTO]]="","",IF(Tabla3[[#This Row],[DIAS FALTANTES PARA VENCIMIENTO]]&lt;=0,Festivos!$T$2,IF(AND(Tabla3[[#This Row],[DIAS FALTANTES PARA VENCIMIENTO]]&gt;=1,Tabla3[[#This Row],[DIAS FALTANTES PARA VENCIMIENTO]]&lt;=$D$2),Festivos!$T$3,Festivos!$T$4)))</f>
        <v>Vencido</v>
      </c>
      <c r="M81" s="76">
        <v>45002</v>
      </c>
      <c r="N81" s="42" t="s">
        <v>98</v>
      </c>
      <c r="O81" s="52"/>
      <c r="P81" s="85"/>
      <c r="Q81" s="42"/>
      <c r="R81" s="53" t="s">
        <v>21</v>
      </c>
    </row>
    <row r="82" spans="1:18" s="53" customFormat="1" ht="15" x14ac:dyDescent="0.25">
      <c r="A82" s="42">
        <v>79</v>
      </c>
      <c r="B82" s="57">
        <v>20225210131192</v>
      </c>
      <c r="C82" s="54" t="s">
        <v>279</v>
      </c>
      <c r="D82" s="46" t="s">
        <v>148</v>
      </c>
      <c r="E82" s="15" t="s">
        <v>280</v>
      </c>
      <c r="F82" s="3" t="s">
        <v>78</v>
      </c>
      <c r="G82" s="58" t="s">
        <v>266</v>
      </c>
      <c r="H82" s="47" t="s">
        <v>90</v>
      </c>
      <c r="I82" s="42">
        <f>IF(ISBLANK(H82)," ",_xlfn.XLOOKUP(H82,Festivos!A:A,Festivos!B:B))</f>
        <v>15</v>
      </c>
      <c r="J82" s="49">
        <f>IFERROR(WORKDAY(Tabla3[[#This Row],[FECHA DE RADICACIÓN]],Tabla3[[#This Row],[DIAS HABILES RTA DP]],FESTIVOS),"")</f>
        <v>44904</v>
      </c>
      <c r="K82" s="50">
        <f ca="1">IFERROR(Tabla3[[#This Row],[FECHA DE VECIMIENTO]]-$D$1,"")</f>
        <v>-108</v>
      </c>
      <c r="L82" s="42" t="str">
        <f ca="1">IF(Tabla3[[#This Row],[DIAS FALTANTES PARA VENCIMIENTO]]="","",IF(Tabla3[[#This Row],[DIAS FALTANTES PARA VENCIMIENTO]]&lt;=0,Festivos!$T$2,IF(AND(Tabla3[[#This Row],[DIAS FALTANTES PARA VENCIMIENTO]]&gt;=1,Tabla3[[#This Row],[DIAS FALTANTES PARA VENCIMIENTO]]&lt;=$D$2),Festivos!$T$3,Festivos!$T$4)))</f>
        <v>Vencido</v>
      </c>
      <c r="M82" s="76">
        <v>45002</v>
      </c>
      <c r="N82" s="42" t="s">
        <v>98</v>
      </c>
      <c r="O82" s="52"/>
      <c r="P82" s="85"/>
      <c r="Q82" s="42"/>
      <c r="R82" s="53" t="s">
        <v>21</v>
      </c>
    </row>
    <row r="83" spans="1:18" s="53" customFormat="1" ht="24" x14ac:dyDescent="0.25">
      <c r="A83" s="42">
        <v>80</v>
      </c>
      <c r="B83" s="57">
        <v>20225210133902</v>
      </c>
      <c r="C83" s="54" t="s">
        <v>281</v>
      </c>
      <c r="D83" s="46" t="s">
        <v>148</v>
      </c>
      <c r="E83" s="15" t="s">
        <v>282</v>
      </c>
      <c r="F83" s="3" t="s">
        <v>113</v>
      </c>
      <c r="G83" s="58" t="s">
        <v>278</v>
      </c>
      <c r="H83" s="47" t="s">
        <v>94</v>
      </c>
      <c r="I83" s="42">
        <f>IF(ISBLANK(H83)," ",_xlfn.XLOOKUP(H83,Festivos!A:A,Festivos!B:B))</f>
        <v>10</v>
      </c>
      <c r="J83" s="49">
        <f>IFERROR(WORKDAY(Tabla3[[#This Row],[FECHA DE RADICACIÓN]],Tabla3[[#This Row],[DIAS HABILES RTA DP]],FESTIVOS),"")</f>
        <v>44907</v>
      </c>
      <c r="K83" s="50">
        <f ca="1">IFERROR(Tabla3[[#This Row],[FECHA DE VECIMIENTO]]-$D$1,"")</f>
        <v>-105</v>
      </c>
      <c r="L83" s="42" t="str">
        <f ca="1">IF(Tabla3[[#This Row],[DIAS FALTANTES PARA VENCIMIENTO]]="","",IF(Tabla3[[#This Row],[DIAS FALTANTES PARA VENCIMIENTO]]&lt;=0,Festivos!$T$2,IF(AND(Tabla3[[#This Row],[DIAS FALTANTES PARA VENCIMIENTO]]&gt;=1,Tabla3[[#This Row],[DIAS FALTANTES PARA VENCIMIENTO]]&lt;=$D$2),Festivos!$T$3,Festivos!$T$4)))</f>
        <v>Vencido</v>
      </c>
      <c r="M83" s="76">
        <v>45002</v>
      </c>
      <c r="N83" s="42" t="s">
        <v>98</v>
      </c>
      <c r="O83" s="52"/>
      <c r="P83" s="85"/>
      <c r="Q83" s="42"/>
      <c r="R83" s="53" t="s">
        <v>21</v>
      </c>
    </row>
    <row r="84" spans="1:18" s="53" customFormat="1" ht="24" x14ac:dyDescent="0.25">
      <c r="A84" s="42">
        <v>81</v>
      </c>
      <c r="B84" s="57">
        <v>20225210133912</v>
      </c>
      <c r="C84" s="54" t="s">
        <v>283</v>
      </c>
      <c r="D84" s="46" t="s">
        <v>148</v>
      </c>
      <c r="E84" s="15" t="s">
        <v>284</v>
      </c>
      <c r="F84" s="3" t="s">
        <v>113</v>
      </c>
      <c r="G84" s="58" t="s">
        <v>278</v>
      </c>
      <c r="H84" s="47" t="s">
        <v>94</v>
      </c>
      <c r="I84" s="42">
        <f>IF(ISBLANK(H84)," ",_xlfn.XLOOKUP(H84,Festivos!A:A,Festivos!B:B))</f>
        <v>10</v>
      </c>
      <c r="J84" s="49">
        <f>IFERROR(WORKDAY(Tabla3[[#This Row],[FECHA DE RADICACIÓN]],Tabla3[[#This Row],[DIAS HABILES RTA DP]],FESTIVOS),"")</f>
        <v>44907</v>
      </c>
      <c r="K84" s="50">
        <f ca="1">IFERROR(Tabla3[[#This Row],[FECHA DE VECIMIENTO]]-$D$1,"")</f>
        <v>-105</v>
      </c>
      <c r="L84" s="42" t="str">
        <f ca="1">IF(Tabla3[[#This Row],[DIAS FALTANTES PARA VENCIMIENTO]]="","",IF(Tabla3[[#This Row],[DIAS FALTANTES PARA VENCIMIENTO]]&lt;=0,Festivos!$T$2,IF(AND(Tabla3[[#This Row],[DIAS FALTANTES PARA VENCIMIENTO]]&gt;=1,Tabla3[[#This Row],[DIAS FALTANTES PARA VENCIMIENTO]]&lt;=$D$2),Festivos!$T$3,Festivos!$T$4)))</f>
        <v>Vencido</v>
      </c>
      <c r="M84" s="76">
        <v>45002</v>
      </c>
      <c r="N84" s="42" t="s">
        <v>98</v>
      </c>
      <c r="O84" s="52"/>
      <c r="P84" s="85"/>
      <c r="Q84" s="42"/>
      <c r="R84" s="53" t="s">
        <v>21</v>
      </c>
    </row>
    <row r="85" spans="1:18" s="53" customFormat="1" ht="24" x14ac:dyDescent="0.25">
      <c r="A85" s="42">
        <v>82</v>
      </c>
      <c r="B85" s="57">
        <v>20225210133992</v>
      </c>
      <c r="C85" s="54" t="s">
        <v>285</v>
      </c>
      <c r="D85" s="46" t="s">
        <v>148</v>
      </c>
      <c r="E85" s="15" t="s">
        <v>286</v>
      </c>
      <c r="F85" s="3" t="s">
        <v>113</v>
      </c>
      <c r="G85" s="58" t="s">
        <v>278</v>
      </c>
      <c r="H85" s="47" t="s">
        <v>94</v>
      </c>
      <c r="I85" s="42">
        <f>IF(ISBLANK(H85)," ",_xlfn.XLOOKUP(H85,Festivos!A:A,Festivos!B:B))</f>
        <v>10</v>
      </c>
      <c r="J85" s="49">
        <f>IFERROR(WORKDAY(Tabla3[[#This Row],[FECHA DE RADICACIÓN]],Tabla3[[#This Row],[DIAS HABILES RTA DP]],FESTIVOS),"")</f>
        <v>44907</v>
      </c>
      <c r="K85" s="50">
        <f ca="1">IFERROR(Tabla3[[#This Row],[FECHA DE VECIMIENTO]]-$D$1,"")</f>
        <v>-105</v>
      </c>
      <c r="L85" s="42" t="str">
        <f ca="1">IF(Tabla3[[#This Row],[DIAS FALTANTES PARA VENCIMIENTO]]="","",IF(Tabla3[[#This Row],[DIAS FALTANTES PARA VENCIMIENTO]]&lt;=0,Festivos!$T$2,IF(AND(Tabla3[[#This Row],[DIAS FALTANTES PARA VENCIMIENTO]]&gt;=1,Tabla3[[#This Row],[DIAS FALTANTES PARA VENCIMIENTO]]&lt;=$D$2),Festivos!$T$3,Festivos!$T$4)))</f>
        <v>Vencido</v>
      </c>
      <c r="M85" s="76">
        <v>45002</v>
      </c>
      <c r="N85" s="42" t="s">
        <v>98</v>
      </c>
      <c r="O85" s="52"/>
      <c r="P85" s="85"/>
      <c r="Q85" s="42"/>
      <c r="R85" s="53" t="s">
        <v>21</v>
      </c>
    </row>
    <row r="86" spans="1:18" s="53" customFormat="1" ht="24" x14ac:dyDescent="0.25">
      <c r="A86" s="42">
        <v>83</v>
      </c>
      <c r="B86" s="57">
        <v>20225210134002</v>
      </c>
      <c r="C86" s="54" t="s">
        <v>287</v>
      </c>
      <c r="D86" s="46" t="s">
        <v>148</v>
      </c>
      <c r="E86" s="15" t="s">
        <v>288</v>
      </c>
      <c r="F86" s="3" t="s">
        <v>113</v>
      </c>
      <c r="G86" s="58" t="s">
        <v>278</v>
      </c>
      <c r="H86" s="47" t="s">
        <v>94</v>
      </c>
      <c r="I86" s="42">
        <f>IF(ISBLANK(H86)," ",_xlfn.XLOOKUP(H86,Festivos!A:A,Festivos!B:B))</f>
        <v>10</v>
      </c>
      <c r="J86" s="49">
        <f>IFERROR(WORKDAY(Tabla3[[#This Row],[FECHA DE RADICACIÓN]],Tabla3[[#This Row],[DIAS HABILES RTA DP]],FESTIVOS),"")</f>
        <v>44907</v>
      </c>
      <c r="K86" s="50">
        <f ca="1">IFERROR(Tabla3[[#This Row],[FECHA DE VECIMIENTO]]-$D$1,"")</f>
        <v>-105</v>
      </c>
      <c r="L86" s="42" t="str">
        <f ca="1">IF(Tabla3[[#This Row],[DIAS FALTANTES PARA VENCIMIENTO]]="","",IF(Tabla3[[#This Row],[DIAS FALTANTES PARA VENCIMIENTO]]&lt;=0,Festivos!$T$2,IF(AND(Tabla3[[#This Row],[DIAS FALTANTES PARA VENCIMIENTO]]&gt;=1,Tabla3[[#This Row],[DIAS FALTANTES PARA VENCIMIENTO]]&lt;=$D$2),Festivos!$T$3,Festivos!$T$4)))</f>
        <v>Vencido</v>
      </c>
      <c r="M86" s="76">
        <v>45002</v>
      </c>
      <c r="N86" s="42" t="s">
        <v>98</v>
      </c>
      <c r="O86" s="52"/>
      <c r="P86" s="85"/>
      <c r="Q86" s="42"/>
      <c r="R86" s="53" t="s">
        <v>21</v>
      </c>
    </row>
    <row r="87" spans="1:18" s="53" customFormat="1" ht="24" x14ac:dyDescent="0.25">
      <c r="A87" s="42">
        <v>84</v>
      </c>
      <c r="B87" s="57">
        <v>20225210134022</v>
      </c>
      <c r="C87" s="54" t="s">
        <v>289</v>
      </c>
      <c r="D87" s="46" t="s">
        <v>148</v>
      </c>
      <c r="E87" s="15" t="s">
        <v>290</v>
      </c>
      <c r="F87" s="3" t="s">
        <v>113</v>
      </c>
      <c r="G87" s="58" t="s">
        <v>278</v>
      </c>
      <c r="H87" s="47" t="s">
        <v>94</v>
      </c>
      <c r="I87" s="42">
        <f>IF(ISBLANK(H87)," ",_xlfn.XLOOKUP(H87,Festivos!A:A,Festivos!B:B))</f>
        <v>10</v>
      </c>
      <c r="J87" s="49">
        <f>IFERROR(WORKDAY(Tabla3[[#This Row],[FECHA DE RADICACIÓN]],Tabla3[[#This Row],[DIAS HABILES RTA DP]],FESTIVOS),"")</f>
        <v>44907</v>
      </c>
      <c r="K87" s="50">
        <f ca="1">IFERROR(Tabla3[[#This Row],[FECHA DE VECIMIENTO]]-$D$1,"")</f>
        <v>-105</v>
      </c>
      <c r="L87" s="42" t="str">
        <f ca="1">IF(Tabla3[[#This Row],[DIAS FALTANTES PARA VENCIMIENTO]]="","",IF(Tabla3[[#This Row],[DIAS FALTANTES PARA VENCIMIENTO]]&lt;=0,Festivos!$T$2,IF(AND(Tabla3[[#This Row],[DIAS FALTANTES PARA VENCIMIENTO]]&gt;=1,Tabla3[[#This Row],[DIAS FALTANTES PARA VENCIMIENTO]]&lt;=$D$2),Festivos!$T$3,Festivos!$T$4)))</f>
        <v>Vencido</v>
      </c>
      <c r="M87" s="76">
        <v>45002</v>
      </c>
      <c r="N87" s="42" t="s">
        <v>98</v>
      </c>
      <c r="O87" s="52"/>
      <c r="P87" s="85"/>
      <c r="Q87" s="42"/>
      <c r="R87" s="53" t="s">
        <v>21</v>
      </c>
    </row>
    <row r="88" spans="1:18" s="53" customFormat="1" ht="15" x14ac:dyDescent="0.25">
      <c r="A88" s="42">
        <v>85</v>
      </c>
      <c r="B88" s="57">
        <v>20225210139082</v>
      </c>
      <c r="C88" s="54" t="s">
        <v>291</v>
      </c>
      <c r="D88" s="46" t="s">
        <v>148</v>
      </c>
      <c r="E88" s="15" t="s">
        <v>292</v>
      </c>
      <c r="F88" s="3" t="s">
        <v>113</v>
      </c>
      <c r="G88" s="58" t="s">
        <v>293</v>
      </c>
      <c r="H88" s="47" t="s">
        <v>94</v>
      </c>
      <c r="I88" s="42">
        <f>IF(ISBLANK(H88)," ",_xlfn.XLOOKUP(H88,Festivos!A:A,Festivos!B:B))</f>
        <v>10</v>
      </c>
      <c r="J88" s="49">
        <f>IFERROR(WORKDAY(Tabla3[[#This Row],[FECHA DE RADICACIÓN]],Tabla3[[#This Row],[DIAS HABILES RTA DP]],FESTIVOS),"")</f>
        <v>44917</v>
      </c>
      <c r="K88" s="50">
        <f ca="1">IFERROR(Tabla3[[#This Row],[FECHA DE VECIMIENTO]]-$D$1,"")</f>
        <v>-95</v>
      </c>
      <c r="L88" s="42" t="str">
        <f ca="1">IF(Tabla3[[#This Row],[DIAS FALTANTES PARA VENCIMIENTO]]="","",IF(Tabla3[[#This Row],[DIAS FALTANTES PARA VENCIMIENTO]]&lt;=0,Festivos!$T$2,IF(AND(Tabla3[[#This Row],[DIAS FALTANTES PARA VENCIMIENTO]]&gt;=1,Tabla3[[#This Row],[DIAS FALTANTES PARA VENCIMIENTO]]&lt;=$D$2),Festivos!$T$3,Festivos!$T$4)))</f>
        <v>Vencido</v>
      </c>
      <c r="M88" s="76">
        <v>45012</v>
      </c>
      <c r="N88" s="42" t="s">
        <v>81</v>
      </c>
      <c r="O88" s="52">
        <v>44992</v>
      </c>
      <c r="P88" s="85">
        <v>20235230082121</v>
      </c>
      <c r="Q88" s="42" t="s">
        <v>98</v>
      </c>
      <c r="R88" s="53" t="s">
        <v>20</v>
      </c>
    </row>
    <row r="89" spans="1:18" s="53" customFormat="1" ht="24" x14ac:dyDescent="0.25">
      <c r="A89" s="42">
        <v>86</v>
      </c>
      <c r="B89" s="57">
        <v>20225210139112</v>
      </c>
      <c r="C89" s="54" t="s">
        <v>294</v>
      </c>
      <c r="D89" s="46" t="s">
        <v>148</v>
      </c>
      <c r="E89" s="15" t="s">
        <v>295</v>
      </c>
      <c r="F89" s="3" t="s">
        <v>113</v>
      </c>
      <c r="G89" s="58" t="s">
        <v>213</v>
      </c>
      <c r="H89" s="47" t="s">
        <v>94</v>
      </c>
      <c r="I89" s="42">
        <f>IF(ISBLANK(H89)," ",_xlfn.XLOOKUP(H89,Festivos!A:A,Festivos!B:B))</f>
        <v>10</v>
      </c>
      <c r="J89" s="49">
        <f>IFERROR(WORKDAY(Tabla3[[#This Row],[FECHA DE RADICACIÓN]],Tabla3[[#This Row],[DIAS HABILES RTA DP]],FESTIVOS),"")</f>
        <v>44917</v>
      </c>
      <c r="K89" s="50">
        <f ca="1">IFERROR(Tabla3[[#This Row],[FECHA DE VECIMIENTO]]-$D$1,"")</f>
        <v>-95</v>
      </c>
      <c r="L89" s="42" t="str">
        <f ca="1">IF(Tabla3[[#This Row],[DIAS FALTANTES PARA VENCIMIENTO]]="","",IF(Tabla3[[#This Row],[DIAS FALTANTES PARA VENCIMIENTO]]&lt;=0,Festivos!$T$2,IF(AND(Tabla3[[#This Row],[DIAS FALTANTES PARA VENCIMIENTO]]&gt;=1,Tabla3[[#This Row],[DIAS FALTANTES PARA VENCIMIENTO]]&lt;=$D$2),Festivos!$T$3,Festivos!$T$4)))</f>
        <v>Vencido</v>
      </c>
      <c r="M89" s="76">
        <v>45002</v>
      </c>
      <c r="N89" s="42" t="s">
        <v>81</v>
      </c>
      <c r="O89" s="93">
        <v>44776</v>
      </c>
      <c r="P89" s="85">
        <v>20225230575171</v>
      </c>
      <c r="Q89" s="42" t="s">
        <v>81</v>
      </c>
      <c r="R89" s="53" t="s">
        <v>22</v>
      </c>
    </row>
    <row r="90" spans="1:18" s="53" customFormat="1" ht="36" x14ac:dyDescent="0.25">
      <c r="A90" s="42">
        <v>87</v>
      </c>
      <c r="B90" s="57">
        <v>20235210010642</v>
      </c>
      <c r="C90" s="54" t="s">
        <v>296</v>
      </c>
      <c r="D90" s="46" t="s">
        <v>192</v>
      </c>
      <c r="E90" s="15" t="s">
        <v>297</v>
      </c>
      <c r="F90" s="3" t="s">
        <v>78</v>
      </c>
      <c r="G90" s="58" t="s">
        <v>266</v>
      </c>
      <c r="H90" s="47" t="s">
        <v>109</v>
      </c>
      <c r="I90" s="42">
        <f>IF(ISBLANK(H90)," ",_xlfn.XLOOKUP(H90,Festivos!A:A,Festivos!B:B))</f>
        <v>5</v>
      </c>
      <c r="J90" s="49">
        <f>IFERROR(WORKDAY(Tabla3[[#This Row],[FECHA DE RADICACIÓN]],Tabla3[[#This Row],[DIAS HABILES RTA DP]],FESTIVOS),"")</f>
        <v>44964</v>
      </c>
      <c r="K90" s="50">
        <f ca="1">IFERROR(Tabla3[[#This Row],[FECHA DE VECIMIENTO]]-$D$1,"")</f>
        <v>-48</v>
      </c>
      <c r="L90" s="42" t="str">
        <f ca="1">IF(Tabla3[[#This Row],[DIAS FALTANTES PARA VENCIMIENTO]]="","",IF(Tabla3[[#This Row],[DIAS FALTANTES PARA VENCIMIENTO]]&lt;=0,Festivos!$T$2,IF(AND(Tabla3[[#This Row],[DIAS FALTANTES PARA VENCIMIENTO]]&gt;=1,Tabla3[[#This Row],[DIAS FALTANTES PARA VENCIMIENTO]]&lt;=$D$2),Festivos!$T$3,Festivos!$T$4)))</f>
        <v>Vencido</v>
      </c>
      <c r="M90" s="76">
        <v>45002</v>
      </c>
      <c r="N90" s="42" t="s">
        <v>81</v>
      </c>
      <c r="O90" s="93">
        <v>44993</v>
      </c>
      <c r="P90" s="85">
        <v>20235220084981</v>
      </c>
      <c r="Q90" s="42" t="s">
        <v>81</v>
      </c>
      <c r="R90" s="53" t="s">
        <v>22</v>
      </c>
    </row>
    <row r="91" spans="1:18" s="53" customFormat="1" ht="25.5" x14ac:dyDescent="0.2">
      <c r="A91" s="42">
        <v>88</v>
      </c>
      <c r="B91" s="57">
        <v>20235210014652</v>
      </c>
      <c r="C91" s="54" t="s">
        <v>298</v>
      </c>
      <c r="D91" s="46" t="s">
        <v>92</v>
      </c>
      <c r="E91" s="15" t="s">
        <v>299</v>
      </c>
      <c r="F91" s="3" t="s">
        <v>78</v>
      </c>
      <c r="G91" s="31" t="s">
        <v>334</v>
      </c>
      <c r="H91" s="47" t="s">
        <v>153</v>
      </c>
      <c r="I91" s="42">
        <f>IF(ISBLANK(H91)," ",_xlfn.XLOOKUP(H91,Festivos!A:A,Festivos!B:B))</f>
        <v>3</v>
      </c>
      <c r="J91" s="49">
        <f>IFERROR(WORKDAY(Tabla3[[#This Row],[FECHA DE RADICACIÓN]],Tabla3[[#This Row],[DIAS HABILES RTA DP]],FESTIVOS),"")</f>
        <v>44970</v>
      </c>
      <c r="K91" s="50">
        <f ca="1">IFERROR(Tabla3[[#This Row],[FECHA DE VECIMIENTO]]-$D$1,"")</f>
        <v>-42</v>
      </c>
      <c r="L91" s="42" t="str">
        <f ca="1">IF(Tabla3[[#This Row],[DIAS FALTANTES PARA VENCIMIENTO]]="","",IF(Tabla3[[#This Row],[DIAS FALTANTES PARA VENCIMIENTO]]&lt;=0,Festivos!$T$2,IF(AND(Tabla3[[#This Row],[DIAS FALTANTES PARA VENCIMIENTO]]&gt;=1,Tabla3[[#This Row],[DIAS FALTANTES PARA VENCIMIENTO]]&lt;=$D$2),Festivos!$T$3,Festivos!$T$4)))</f>
        <v>Vencido</v>
      </c>
      <c r="M91" s="51">
        <v>45002</v>
      </c>
      <c r="N91" s="42" t="s">
        <v>81</v>
      </c>
      <c r="O91" s="93">
        <v>44969</v>
      </c>
      <c r="P91" s="85">
        <v>20235220049391</v>
      </c>
      <c r="Q91" s="42" t="s">
        <v>81</v>
      </c>
      <c r="R91" s="53" t="s">
        <v>19</v>
      </c>
    </row>
    <row r="92" spans="1:18" s="53" customFormat="1" ht="48" x14ac:dyDescent="0.25">
      <c r="A92" s="42">
        <v>89</v>
      </c>
      <c r="B92" s="57">
        <v>20235210018132</v>
      </c>
      <c r="C92" s="54" t="s">
        <v>300</v>
      </c>
      <c r="D92" s="46" t="s">
        <v>148</v>
      </c>
      <c r="E92" s="15" t="s">
        <v>301</v>
      </c>
      <c r="F92" s="3" t="s">
        <v>78</v>
      </c>
      <c r="G92" s="58" t="s">
        <v>302</v>
      </c>
      <c r="H92" s="47" t="s">
        <v>94</v>
      </c>
      <c r="I92" s="42">
        <f>IF(ISBLANK(H92)," ",_xlfn.XLOOKUP(H92,Festivos!A:A,Festivos!B:B))</f>
        <v>10</v>
      </c>
      <c r="J92" s="49">
        <f>IFERROR(WORKDAY(Tabla3[[#This Row],[FECHA DE RADICACIÓN]],Tabla3[[#This Row],[DIAS HABILES RTA DP]],FESTIVOS),"")</f>
        <v>44987</v>
      </c>
      <c r="K92" s="50">
        <f ca="1">IFERROR(Tabla3[[#This Row],[FECHA DE VECIMIENTO]]-$D$1,"")</f>
        <v>-25</v>
      </c>
      <c r="L92" s="42" t="str">
        <f ca="1">IF(Tabla3[[#This Row],[DIAS FALTANTES PARA VENCIMIENTO]]="","",IF(Tabla3[[#This Row],[DIAS FALTANTES PARA VENCIMIENTO]]&lt;=0,Festivos!$T$2,IF(AND(Tabla3[[#This Row],[DIAS FALTANTES PARA VENCIMIENTO]]&gt;=1,Tabla3[[#This Row],[DIAS FALTANTES PARA VENCIMIENTO]]&lt;=$D$2),Festivos!$T$3,Festivos!$T$4)))</f>
        <v>Vencido</v>
      </c>
      <c r="M92" s="76">
        <v>45002</v>
      </c>
      <c r="N92" s="42" t="s">
        <v>81</v>
      </c>
      <c r="O92" s="93">
        <v>44985</v>
      </c>
      <c r="P92" s="85">
        <v>20235220073701</v>
      </c>
      <c r="Q92" s="42" t="s">
        <v>81</v>
      </c>
      <c r="R92" s="53" t="s">
        <v>19</v>
      </c>
    </row>
    <row r="93" spans="1:18" s="53" customFormat="1" ht="36" x14ac:dyDescent="0.25">
      <c r="A93" s="42">
        <v>90</v>
      </c>
      <c r="B93" s="57">
        <v>20235210018392</v>
      </c>
      <c r="C93" s="54" t="s">
        <v>303</v>
      </c>
      <c r="D93" s="46" t="s">
        <v>192</v>
      </c>
      <c r="E93" s="15" t="s">
        <v>304</v>
      </c>
      <c r="F93" s="3" t="s">
        <v>78</v>
      </c>
      <c r="G93" s="58" t="s">
        <v>305</v>
      </c>
      <c r="H93" s="47" t="s">
        <v>94</v>
      </c>
      <c r="I93" s="42">
        <f>IF(ISBLANK(H93)," ",_xlfn.XLOOKUP(H93,Festivos!A:A,Festivos!B:B))</f>
        <v>10</v>
      </c>
      <c r="J93" s="49">
        <f>IFERROR(WORKDAY(Tabla3[[#This Row],[FECHA DE RADICACIÓN]],Tabla3[[#This Row],[DIAS HABILES RTA DP]],FESTIVOS),"")</f>
        <v>44988</v>
      </c>
      <c r="K93" s="50">
        <f ca="1">IFERROR(Tabla3[[#This Row],[FECHA DE VECIMIENTO]]-$D$1,"")</f>
        <v>-24</v>
      </c>
      <c r="L93" s="42" t="str">
        <f ca="1">IF(Tabla3[[#This Row],[DIAS FALTANTES PARA VENCIMIENTO]]="","",IF(Tabla3[[#This Row],[DIAS FALTANTES PARA VENCIMIENTO]]&lt;=0,Festivos!$T$2,IF(AND(Tabla3[[#This Row],[DIAS FALTANTES PARA VENCIMIENTO]]&gt;=1,Tabla3[[#This Row],[DIAS FALTANTES PARA VENCIMIENTO]]&lt;=$D$2),Festivos!$T$3,Festivos!$T$4)))</f>
        <v>Vencido</v>
      </c>
      <c r="M93" s="76">
        <v>45002</v>
      </c>
      <c r="N93" s="42" t="s">
        <v>81</v>
      </c>
      <c r="O93" s="93">
        <v>44987</v>
      </c>
      <c r="P93" s="85" t="s">
        <v>306</v>
      </c>
      <c r="Q93" s="42" t="s">
        <v>81</v>
      </c>
      <c r="R93" s="53" t="s">
        <v>22</v>
      </c>
    </row>
    <row r="94" spans="1:18" s="53" customFormat="1" ht="36" x14ac:dyDescent="0.25">
      <c r="A94" s="42">
        <v>91</v>
      </c>
      <c r="B94" s="57">
        <v>20235210018852</v>
      </c>
      <c r="C94" s="54" t="s">
        <v>307</v>
      </c>
      <c r="D94" s="46" t="s">
        <v>148</v>
      </c>
      <c r="E94" s="15" t="s">
        <v>308</v>
      </c>
      <c r="F94" s="3" t="s">
        <v>113</v>
      </c>
      <c r="G94" s="58" t="s">
        <v>309</v>
      </c>
      <c r="H94" s="47" t="s">
        <v>94</v>
      </c>
      <c r="I94" s="42">
        <f>IF(ISBLANK(H94)," ",_xlfn.XLOOKUP(H94,Festivos!A:A,Festivos!B:B))</f>
        <v>10</v>
      </c>
      <c r="J94" s="49">
        <f>IFERROR(WORKDAY(Tabla3[[#This Row],[FECHA DE RADICACIÓN]],Tabla3[[#This Row],[DIAS HABILES RTA DP]],FESTIVOS),"")</f>
        <v>44991</v>
      </c>
      <c r="K94" s="50">
        <f ca="1">IFERROR(Tabla3[[#This Row],[FECHA DE VECIMIENTO]]-$D$1,"")</f>
        <v>-21</v>
      </c>
      <c r="L94" s="42" t="str">
        <f ca="1">IF(Tabla3[[#This Row],[DIAS FALTANTES PARA VENCIMIENTO]]="","",IF(Tabla3[[#This Row],[DIAS FALTANTES PARA VENCIMIENTO]]&lt;=0,Festivos!$T$2,IF(AND(Tabla3[[#This Row],[DIAS FALTANTES PARA VENCIMIENTO]]&gt;=1,Tabla3[[#This Row],[DIAS FALTANTES PARA VENCIMIENTO]]&lt;=$D$2),Festivos!$T$3,Festivos!$T$4)))</f>
        <v>Vencido</v>
      </c>
      <c r="M94" s="51">
        <v>45002</v>
      </c>
      <c r="N94" s="42" t="s">
        <v>81</v>
      </c>
      <c r="O94" s="93">
        <v>44979</v>
      </c>
      <c r="P94" s="85">
        <v>20235230065251</v>
      </c>
      <c r="Q94" s="42" t="s">
        <v>81</v>
      </c>
      <c r="R94" s="53" t="s">
        <v>22</v>
      </c>
    </row>
    <row r="95" spans="1:18" s="53" customFormat="1" ht="36" x14ac:dyDescent="0.25">
      <c r="A95" s="42">
        <v>92</v>
      </c>
      <c r="B95" s="57">
        <v>20235210018902</v>
      </c>
      <c r="C95" s="54" t="s">
        <v>310</v>
      </c>
      <c r="D95" s="15" t="s">
        <v>311</v>
      </c>
      <c r="E95" s="15" t="s">
        <v>312</v>
      </c>
      <c r="F95" s="3" t="s">
        <v>78</v>
      </c>
      <c r="G95" s="58" t="s">
        <v>266</v>
      </c>
      <c r="H95" s="47" t="s">
        <v>182</v>
      </c>
      <c r="I95" s="42">
        <f>IF(ISBLANK(H95)," ",_xlfn.XLOOKUP(H95,Festivos!A:A,Festivos!B:B))</f>
        <v>5</v>
      </c>
      <c r="J95" s="49">
        <f>IFERROR(WORKDAY(Tabla3[[#This Row],[FECHA DE RADICACIÓN]],Tabla3[[#This Row],[DIAS HABILES RTA DP]],FESTIVOS),"")</f>
        <v>44984</v>
      </c>
      <c r="K95" s="50">
        <f ca="1">IFERROR(Tabla3[[#This Row],[FECHA DE VECIMIENTO]]-$D$1,"")</f>
        <v>-28</v>
      </c>
      <c r="L95" s="42" t="str">
        <f ca="1">IF(Tabla3[[#This Row],[DIAS FALTANTES PARA VENCIMIENTO]]="","",IF(Tabla3[[#This Row],[DIAS FALTANTES PARA VENCIMIENTO]]&lt;=0,Festivos!$T$2,IF(AND(Tabla3[[#This Row],[DIAS FALTANTES PARA VENCIMIENTO]]&gt;=1,Tabla3[[#This Row],[DIAS FALTANTES PARA VENCIMIENTO]]&lt;=$D$2),Festivos!$T$3,Festivos!$T$4)))</f>
        <v>Vencido</v>
      </c>
      <c r="M95" s="76">
        <v>45002</v>
      </c>
      <c r="N95" s="42" t="s">
        <v>81</v>
      </c>
      <c r="O95" s="93">
        <v>44992</v>
      </c>
      <c r="P95" s="85">
        <v>20235220082661</v>
      </c>
      <c r="Q95" s="42" t="s">
        <v>81</v>
      </c>
      <c r="R95" s="53" t="s">
        <v>22</v>
      </c>
    </row>
    <row r="96" spans="1:18" s="53" customFormat="1" ht="15" x14ac:dyDescent="0.25">
      <c r="A96" s="42">
        <v>93</v>
      </c>
      <c r="B96" s="57">
        <v>20235210019002</v>
      </c>
      <c r="C96" s="54" t="s">
        <v>313</v>
      </c>
      <c r="D96" s="46" t="s">
        <v>148</v>
      </c>
      <c r="E96" s="15" t="s">
        <v>314</v>
      </c>
      <c r="F96" s="3" t="s">
        <v>113</v>
      </c>
      <c r="G96" s="58" t="s">
        <v>315</v>
      </c>
      <c r="H96" s="47" t="s">
        <v>94</v>
      </c>
      <c r="I96" s="42">
        <f>IF(ISBLANK(H96)," ",_xlfn.XLOOKUP(H96,Festivos!A:A,Festivos!B:B))</f>
        <v>10</v>
      </c>
      <c r="J96" s="49">
        <f>IFERROR(WORKDAY(Tabla3[[#This Row],[FECHA DE RADICACIÓN]],Tabla3[[#This Row],[DIAS HABILES RTA DP]],FESTIVOS),"")</f>
        <v>44991</v>
      </c>
      <c r="K96" s="50">
        <f ca="1">IFERROR(Tabla3[[#This Row],[FECHA DE VECIMIENTO]]-$D$1,"")</f>
        <v>-21</v>
      </c>
      <c r="L96" s="42" t="str">
        <f ca="1">IF(Tabla3[[#This Row],[DIAS FALTANTES PARA VENCIMIENTO]]="","",IF(Tabla3[[#This Row],[DIAS FALTANTES PARA VENCIMIENTO]]&lt;=0,Festivos!$T$2,IF(AND(Tabla3[[#This Row],[DIAS FALTANTES PARA VENCIMIENTO]]&gt;=1,Tabla3[[#This Row],[DIAS FALTANTES PARA VENCIMIENTO]]&lt;=$D$2),Festivos!$T$3,Festivos!$T$4)))</f>
        <v>Vencido</v>
      </c>
      <c r="M96" s="76">
        <v>45002</v>
      </c>
      <c r="N96" s="42" t="s">
        <v>98</v>
      </c>
      <c r="O96" s="52"/>
      <c r="P96" s="85"/>
      <c r="Q96" s="42"/>
      <c r="R96" s="53" t="s">
        <v>21</v>
      </c>
    </row>
    <row r="97" spans="1:18" s="53" customFormat="1" ht="15" x14ac:dyDescent="0.25">
      <c r="A97" s="42">
        <v>94</v>
      </c>
      <c r="B97" s="57">
        <v>20235210019222</v>
      </c>
      <c r="C97" s="54" t="s">
        <v>316</v>
      </c>
      <c r="D97" s="15" t="s">
        <v>317</v>
      </c>
      <c r="E97" s="15" t="s">
        <v>318</v>
      </c>
      <c r="F97" s="3" t="s">
        <v>78</v>
      </c>
      <c r="G97" s="58" t="s">
        <v>302</v>
      </c>
      <c r="H97" s="47" t="s">
        <v>94</v>
      </c>
      <c r="I97" s="42">
        <f>IF(ISBLANK(H97)," ",_xlfn.XLOOKUP(H97,Festivos!A:A,Festivos!B:B))</f>
        <v>10</v>
      </c>
      <c r="J97" s="49">
        <f>IFERROR(WORKDAY(Tabla3[[#This Row],[FECHA DE RADICACIÓN]],Tabla3[[#This Row],[DIAS HABILES RTA DP]],FESTIVOS),"")</f>
        <v>44991</v>
      </c>
      <c r="K97" s="50">
        <f ca="1">IFERROR(Tabla3[[#This Row],[FECHA DE VECIMIENTO]]-$D$1,"")</f>
        <v>-21</v>
      </c>
      <c r="L97" s="42" t="str">
        <f ca="1">IF(Tabla3[[#This Row],[DIAS FALTANTES PARA VENCIMIENTO]]="","",IF(Tabla3[[#This Row],[DIAS FALTANTES PARA VENCIMIENTO]]&lt;=0,Festivos!$T$2,IF(AND(Tabla3[[#This Row],[DIAS FALTANTES PARA VENCIMIENTO]]&gt;=1,Tabla3[[#This Row],[DIAS FALTANTES PARA VENCIMIENTO]]&lt;=$D$2),Festivos!$T$3,Festivos!$T$4)))</f>
        <v>Vencido</v>
      </c>
      <c r="M97" s="51">
        <v>45002</v>
      </c>
      <c r="N97" s="42" t="s">
        <v>81</v>
      </c>
      <c r="O97" s="93">
        <v>44980</v>
      </c>
      <c r="P97" s="85">
        <v>20235220067901</v>
      </c>
      <c r="Q97" s="42" t="s">
        <v>81</v>
      </c>
      <c r="R97" s="53" t="s">
        <v>22</v>
      </c>
    </row>
    <row r="98" spans="1:18" s="53" customFormat="1" ht="25.5" x14ac:dyDescent="0.25">
      <c r="A98" s="42">
        <v>95</v>
      </c>
      <c r="B98" s="57">
        <v>20235210021762</v>
      </c>
      <c r="C98" s="54" t="s">
        <v>319</v>
      </c>
      <c r="D98" s="46" t="s">
        <v>148</v>
      </c>
      <c r="E98" s="15" t="s">
        <v>320</v>
      </c>
      <c r="F98" s="3" t="s">
        <v>113</v>
      </c>
      <c r="G98" s="58" t="s">
        <v>321</v>
      </c>
      <c r="H98" s="47" t="s">
        <v>94</v>
      </c>
      <c r="I98" s="42">
        <f>IF(ISBLANK(H98)," ",_xlfn.XLOOKUP(H98,Festivos!A:A,Festivos!B:B))</f>
        <v>10</v>
      </c>
      <c r="J98" s="49">
        <f>IFERROR(WORKDAY(Tabla3[[#This Row],[FECHA DE RADICACIÓN]],Tabla3[[#This Row],[DIAS HABILES RTA DP]],FESTIVOS),"")</f>
        <v>44995</v>
      </c>
      <c r="K98" s="50">
        <f ca="1">IFERROR(Tabla3[[#This Row],[FECHA DE VECIMIENTO]]-$D$1,"")</f>
        <v>-17</v>
      </c>
      <c r="L98" s="42" t="str">
        <f ca="1">IF(Tabla3[[#This Row],[DIAS FALTANTES PARA VENCIMIENTO]]="","",IF(Tabla3[[#This Row],[DIAS FALTANTES PARA VENCIMIENTO]]&lt;=0,Festivos!$T$2,IF(AND(Tabla3[[#This Row],[DIAS FALTANTES PARA VENCIMIENTO]]&gt;=1,Tabla3[[#This Row],[DIAS FALTANTES PARA VENCIMIENTO]]&lt;=$D$2),Festivos!$T$3,Festivos!$T$4)))</f>
        <v>Vencido</v>
      </c>
      <c r="M98" s="76">
        <v>45002</v>
      </c>
      <c r="N98" s="42" t="s">
        <v>81</v>
      </c>
      <c r="O98" s="93">
        <v>44994</v>
      </c>
      <c r="P98" s="85">
        <v>20235230087281</v>
      </c>
      <c r="Q98" s="42" t="s">
        <v>241</v>
      </c>
      <c r="R98" s="53" t="s">
        <v>19</v>
      </c>
    </row>
    <row r="99" spans="1:18" s="53" customFormat="1" ht="24" x14ac:dyDescent="0.25">
      <c r="A99" s="42">
        <v>96</v>
      </c>
      <c r="B99" s="57">
        <v>20235210021962</v>
      </c>
      <c r="C99" s="54" t="s">
        <v>322</v>
      </c>
      <c r="D99" s="15" t="s">
        <v>323</v>
      </c>
      <c r="E99" s="15" t="s">
        <v>324</v>
      </c>
      <c r="F99" s="3" t="s">
        <v>78</v>
      </c>
      <c r="G99" s="58" t="s">
        <v>325</v>
      </c>
      <c r="H99" s="47" t="s">
        <v>131</v>
      </c>
      <c r="I99" s="42">
        <f>IF(ISBLANK(H99)," ",_xlfn.XLOOKUP(H99,Festivos!A:A,Festivos!B:B))</f>
        <v>10</v>
      </c>
      <c r="J99" s="49">
        <f>IFERROR(WORKDAY(Tabla3[[#This Row],[FECHA DE RADICACIÓN]],Tabla3[[#This Row],[DIAS HABILES RTA DP]],FESTIVOS),"")</f>
        <v>44998</v>
      </c>
      <c r="K99" s="50">
        <f ca="1">IFERROR(Tabla3[[#This Row],[FECHA DE VECIMIENTO]]-$D$1,"")</f>
        <v>-14</v>
      </c>
      <c r="L99" s="42" t="str">
        <f ca="1">IF(Tabla3[[#This Row],[DIAS FALTANTES PARA VENCIMIENTO]]="","",IF(Tabla3[[#This Row],[DIAS FALTANTES PARA VENCIMIENTO]]&lt;=0,Festivos!$T$2,IF(AND(Tabla3[[#This Row],[DIAS FALTANTES PARA VENCIMIENTO]]&gt;=1,Tabla3[[#This Row],[DIAS FALTANTES PARA VENCIMIENTO]]&lt;=$D$2),Festivos!$T$3,Festivos!$T$4)))</f>
        <v>Vencido</v>
      </c>
      <c r="M99" s="76">
        <v>45002</v>
      </c>
      <c r="N99" s="42" t="s">
        <v>81</v>
      </c>
      <c r="O99" s="93">
        <v>44985</v>
      </c>
      <c r="P99" s="85">
        <v>20235230073151</v>
      </c>
      <c r="Q99" s="42" t="s">
        <v>81</v>
      </c>
      <c r="R99" s="78" t="s">
        <v>22</v>
      </c>
    </row>
    <row r="100" spans="1:18" s="53" customFormat="1" ht="24" x14ac:dyDescent="0.2">
      <c r="A100" s="42">
        <v>97</v>
      </c>
      <c r="B100" s="57">
        <v>20235210006392</v>
      </c>
      <c r="C100" s="54" t="s">
        <v>326</v>
      </c>
      <c r="D100" s="31" t="s">
        <v>327</v>
      </c>
      <c r="E100" s="31" t="s">
        <v>328</v>
      </c>
      <c r="F100" s="3" t="s">
        <v>113</v>
      </c>
      <c r="G100" s="31" t="s">
        <v>329</v>
      </c>
      <c r="H100" s="47" t="s">
        <v>131</v>
      </c>
      <c r="I100" s="42">
        <f>IF(ISBLANK(H100)," ",_xlfn.XLOOKUP(H100,Festivos!A:A,Festivos!B:B))</f>
        <v>10</v>
      </c>
      <c r="J100" s="49">
        <f>IFERROR(WORKDAY(Tabla3[[#This Row],[FECHA DE RADICACIÓN]],Tabla3[[#This Row],[DIAS HABILES RTA DP]],FESTIVOS),"")</f>
        <v>44959</v>
      </c>
      <c r="K100" s="50">
        <f ca="1">IFERROR(Tabla3[[#This Row],[FECHA DE VECIMIENTO]]-$D$1,"")</f>
        <v>-53</v>
      </c>
      <c r="L100" s="42" t="str">
        <f ca="1">IF(Tabla3[[#This Row],[DIAS FALTANTES PARA VENCIMIENTO]]="","",IF(Tabla3[[#This Row],[DIAS FALTANTES PARA VENCIMIENTO]]&lt;=0,Festivos!$T$2,IF(AND(Tabla3[[#This Row],[DIAS FALTANTES PARA VENCIMIENTO]]&gt;=1,Tabla3[[#This Row],[DIAS FALTANTES PARA VENCIMIENTO]]&lt;=$D$2),Festivos!$T$3,Festivos!$T$4)))</f>
        <v>Vencido</v>
      </c>
      <c r="M100" s="51">
        <v>45002</v>
      </c>
      <c r="N100" s="42" t="s">
        <v>81</v>
      </c>
      <c r="O100" s="63">
        <v>44945</v>
      </c>
      <c r="P100" s="85">
        <v>20235220018751</v>
      </c>
      <c r="Q100" s="42" t="s">
        <v>81</v>
      </c>
      <c r="R100" s="53" t="s">
        <v>22</v>
      </c>
    </row>
    <row r="101" spans="1:18" s="53" customFormat="1" ht="24" x14ac:dyDescent="0.2">
      <c r="A101" s="42">
        <v>98</v>
      </c>
      <c r="B101" s="57">
        <v>20235210014062</v>
      </c>
      <c r="C101" s="54" t="s">
        <v>330</v>
      </c>
      <c r="D101" s="31" t="s">
        <v>327</v>
      </c>
      <c r="E101" s="31" t="s">
        <v>320</v>
      </c>
      <c r="F101" s="3" t="s">
        <v>113</v>
      </c>
      <c r="G101" s="31" t="s">
        <v>331</v>
      </c>
      <c r="H101" s="47" t="s">
        <v>94</v>
      </c>
      <c r="I101" s="42">
        <f>IF(ISBLANK(H101)," ",_xlfn.XLOOKUP(H101,Festivos!A:A,Festivos!B:B))</f>
        <v>10</v>
      </c>
      <c r="J101" s="49">
        <f>IFERROR(WORKDAY(Tabla3[[#This Row],[FECHA DE RADICACIÓN]],Tabla3[[#This Row],[DIAS HABILES RTA DP]],FESTIVOS),"")</f>
        <v>44978</v>
      </c>
      <c r="K101" s="50">
        <f ca="1">IFERROR(Tabla3[[#This Row],[FECHA DE VECIMIENTO]]-$D$1,"")</f>
        <v>-34</v>
      </c>
      <c r="L101" s="42" t="str">
        <f ca="1">IF(Tabla3[[#This Row],[DIAS FALTANTES PARA VENCIMIENTO]]="","",IF(Tabla3[[#This Row],[DIAS FALTANTES PARA VENCIMIENTO]]&lt;=0,Festivos!$T$2,IF(AND(Tabla3[[#This Row],[DIAS FALTANTES PARA VENCIMIENTO]]&gt;=1,Tabla3[[#This Row],[DIAS FALTANTES PARA VENCIMIENTO]]&lt;=$D$2),Festivos!$T$3,Festivos!$T$4)))</f>
        <v>Vencido</v>
      </c>
      <c r="M101" s="51">
        <v>45002</v>
      </c>
      <c r="N101" s="42" t="s">
        <v>81</v>
      </c>
      <c r="O101" s="63">
        <v>44980</v>
      </c>
      <c r="P101" s="85">
        <v>20235230068291</v>
      </c>
      <c r="Q101" s="42" t="s">
        <v>81</v>
      </c>
      <c r="R101" s="53" t="s">
        <v>22</v>
      </c>
    </row>
    <row r="102" spans="1:18" s="53" customFormat="1" ht="15" x14ac:dyDescent="0.2">
      <c r="A102" s="42">
        <v>99</v>
      </c>
      <c r="B102" s="57">
        <v>20235210014082</v>
      </c>
      <c r="C102" s="54" t="s">
        <v>332</v>
      </c>
      <c r="D102" s="31" t="s">
        <v>317</v>
      </c>
      <c r="E102" s="31" t="s">
        <v>333</v>
      </c>
      <c r="F102" s="3" t="s">
        <v>78</v>
      </c>
      <c r="G102" s="31" t="s">
        <v>334</v>
      </c>
      <c r="H102" s="47" t="s">
        <v>131</v>
      </c>
      <c r="I102" s="42">
        <f>IF(ISBLANK(H102)," ",_xlfn.XLOOKUP(H102,Festivos!A:A,Festivos!B:B))</f>
        <v>10</v>
      </c>
      <c r="J102" s="49">
        <f>IFERROR(WORKDAY(Tabla3[[#This Row],[FECHA DE RADICACIÓN]],Tabla3[[#This Row],[DIAS HABILES RTA DP]],FESTIVOS),"")</f>
        <v>44978</v>
      </c>
      <c r="K102" s="50">
        <f ca="1">IFERROR(Tabla3[[#This Row],[FECHA DE VECIMIENTO]]-$D$1,"")</f>
        <v>-34</v>
      </c>
      <c r="L102" s="42" t="str">
        <f ca="1">IF(Tabla3[[#This Row],[DIAS FALTANTES PARA VENCIMIENTO]]="","",IF(Tabla3[[#This Row],[DIAS FALTANTES PARA VENCIMIENTO]]&lt;=0,Festivos!$T$2,IF(AND(Tabla3[[#This Row],[DIAS FALTANTES PARA VENCIMIENTO]]&gt;=1,Tabla3[[#This Row],[DIAS FALTANTES PARA VENCIMIENTO]]&lt;=$D$2),Festivos!$T$3,Festivos!$T$4)))</f>
        <v>Vencido</v>
      </c>
      <c r="M102" s="51">
        <v>45002</v>
      </c>
      <c r="N102" s="42" t="s">
        <v>81</v>
      </c>
      <c r="O102" s="63">
        <v>44977</v>
      </c>
      <c r="P102" s="85">
        <v>20235220059331</v>
      </c>
      <c r="Q102" s="42" t="s">
        <v>81</v>
      </c>
      <c r="R102" s="53" t="s">
        <v>20</v>
      </c>
    </row>
    <row r="103" spans="1:18" s="53" customFormat="1" ht="24" x14ac:dyDescent="0.2">
      <c r="A103" s="42">
        <v>100</v>
      </c>
      <c r="B103" s="57">
        <v>20235210014552</v>
      </c>
      <c r="C103" s="54" t="s">
        <v>335</v>
      </c>
      <c r="D103" s="31" t="s">
        <v>327</v>
      </c>
      <c r="E103" s="31" t="s">
        <v>336</v>
      </c>
      <c r="F103" s="3" t="s">
        <v>113</v>
      </c>
      <c r="G103" s="31" t="s">
        <v>337</v>
      </c>
      <c r="H103" s="47" t="s">
        <v>94</v>
      </c>
      <c r="I103" s="42">
        <f>IF(ISBLANK(H103)," ",_xlfn.XLOOKUP(H103,Festivos!A:A,Festivos!B:B))</f>
        <v>10</v>
      </c>
      <c r="J103" s="49">
        <f>IFERROR(WORKDAY(Tabla3[[#This Row],[FECHA DE RADICACIÓN]],Tabla3[[#This Row],[DIAS HABILES RTA DP]],FESTIVOS),"")</f>
        <v>44979</v>
      </c>
      <c r="K103" s="50">
        <f ca="1">IFERROR(Tabla3[[#This Row],[FECHA DE VECIMIENTO]]-$D$1,"")</f>
        <v>-33</v>
      </c>
      <c r="L103" s="42" t="str">
        <f ca="1">IF(Tabla3[[#This Row],[DIAS FALTANTES PARA VENCIMIENTO]]="","",IF(Tabla3[[#This Row],[DIAS FALTANTES PARA VENCIMIENTO]]&lt;=0,Festivos!$T$2,IF(AND(Tabla3[[#This Row],[DIAS FALTANTES PARA VENCIMIENTO]]&gt;=1,Tabla3[[#This Row],[DIAS FALTANTES PARA VENCIMIENTO]]&lt;=$D$2),Festivos!$T$3,Festivos!$T$4)))</f>
        <v>Vencido</v>
      </c>
      <c r="M103" s="51">
        <v>45002</v>
      </c>
      <c r="N103" s="42" t="s">
        <v>81</v>
      </c>
      <c r="O103" s="63">
        <v>44967</v>
      </c>
      <c r="P103" s="85">
        <v>20235230047261</v>
      </c>
      <c r="Q103" s="42" t="s">
        <v>81</v>
      </c>
      <c r="R103" s="53" t="s">
        <v>22</v>
      </c>
    </row>
    <row r="104" spans="1:18" ht="24" x14ac:dyDescent="0.2">
      <c r="A104" s="42">
        <v>101</v>
      </c>
      <c r="B104" s="57">
        <v>20235210022542</v>
      </c>
      <c r="C104" s="54" t="s">
        <v>338</v>
      </c>
      <c r="D104" s="31" t="s">
        <v>323</v>
      </c>
      <c r="E104" s="31" t="s">
        <v>339</v>
      </c>
      <c r="F104" s="3" t="s">
        <v>78</v>
      </c>
      <c r="G104" s="31" t="s">
        <v>325</v>
      </c>
      <c r="H104" s="47" t="s">
        <v>90</v>
      </c>
      <c r="I104" s="42">
        <f>IF(ISBLANK(H104)," ",_xlfn.XLOOKUP(H104,Festivos!A:A,Festivos!B:B))</f>
        <v>15</v>
      </c>
      <c r="J104" s="49">
        <f>IFERROR(WORKDAY(Tabla3[[#This Row],[FECHA DE RADICACIÓN]],Tabla3[[#This Row],[DIAS HABILES RTA DP]],FESTIVOS),"")</f>
        <v>45007</v>
      </c>
      <c r="K104" s="50">
        <f ca="1">IFERROR(Tabla3[[#This Row],[FECHA DE VECIMIENTO]]-$D$1,"")</f>
        <v>-5</v>
      </c>
      <c r="L104" s="42" t="str">
        <f ca="1">IF(Tabla3[[#This Row],[DIAS FALTANTES PARA VENCIMIENTO]]="","",IF(Tabla3[[#This Row],[DIAS FALTANTES PARA VENCIMIENTO]]&lt;=0,Festivos!$T$2,IF(AND(Tabla3[[#This Row],[DIAS FALTANTES PARA VENCIMIENTO]]&gt;=1,Tabla3[[#This Row],[DIAS FALTANTES PARA VENCIMIENTO]]&lt;=$D$2),Festivos!$T$3,Festivos!$T$4)))</f>
        <v>Vencido</v>
      </c>
      <c r="M104" s="76">
        <v>45002</v>
      </c>
      <c r="N104" s="42" t="s">
        <v>81</v>
      </c>
      <c r="O104" s="63">
        <v>44985</v>
      </c>
      <c r="P104" s="85">
        <v>20235230073151</v>
      </c>
      <c r="Q104" s="42" t="s">
        <v>81</v>
      </c>
      <c r="R104" s="35" t="s">
        <v>22</v>
      </c>
    </row>
    <row r="105" spans="1:18" ht="36" x14ac:dyDescent="0.2">
      <c r="A105" s="42">
        <v>102</v>
      </c>
      <c r="B105" s="57">
        <v>20235210023572</v>
      </c>
      <c r="C105" s="54" t="s">
        <v>340</v>
      </c>
      <c r="D105" s="31" t="s">
        <v>341</v>
      </c>
      <c r="E105" s="31" t="s">
        <v>342</v>
      </c>
      <c r="F105" s="3" t="s">
        <v>78</v>
      </c>
      <c r="G105" s="31" t="s">
        <v>305</v>
      </c>
      <c r="H105" s="42" t="s">
        <v>109</v>
      </c>
      <c r="I105" s="42">
        <f>IF(ISBLANK(H105)," ",_xlfn.XLOOKUP(H105,Festivos!A:A,Festivos!B:B))</f>
        <v>5</v>
      </c>
      <c r="J105" s="49">
        <f>IFERROR(WORKDAY(Tabla3[[#This Row],[FECHA DE RADICACIÓN]],Tabla3[[#This Row],[DIAS HABILES RTA DP]],FESTIVOS),"")</f>
        <v>44993</v>
      </c>
      <c r="K105" s="50">
        <f ca="1">IFERROR(Tabla3[[#This Row],[FECHA DE VECIMIENTO]]-$D$1,"")</f>
        <v>-19</v>
      </c>
      <c r="L105" s="42" t="str">
        <f ca="1">IF(Tabla3[[#This Row],[DIAS FALTANTES PARA VENCIMIENTO]]="","",IF(Tabla3[[#This Row],[DIAS FALTANTES PARA VENCIMIENTO]]&lt;=0,Festivos!$T$2,IF(AND(Tabla3[[#This Row],[DIAS FALTANTES PARA VENCIMIENTO]]&gt;=1,Tabla3[[#This Row],[DIAS FALTANTES PARA VENCIMIENTO]]&lt;=$D$2),Festivos!$T$3,Festivos!$T$4)))</f>
        <v>Vencido</v>
      </c>
      <c r="M105" s="77">
        <v>45012</v>
      </c>
      <c r="N105" s="73" t="s">
        <v>98</v>
      </c>
      <c r="O105" s="97"/>
      <c r="P105" s="86" t="s">
        <v>661</v>
      </c>
      <c r="Q105" s="73"/>
      <c r="R105" s="35" t="s">
        <v>21</v>
      </c>
    </row>
    <row r="106" spans="1:18" ht="15" x14ac:dyDescent="0.25">
      <c r="A106" s="42">
        <v>103</v>
      </c>
      <c r="B106" s="57">
        <v>20235210023592</v>
      </c>
      <c r="C106" s="54" t="s">
        <v>343</v>
      </c>
      <c r="D106" s="31" t="s">
        <v>317</v>
      </c>
      <c r="E106" s="31" t="s">
        <v>344</v>
      </c>
      <c r="F106" s="21" t="s">
        <v>113</v>
      </c>
      <c r="G106" s="31" t="s">
        <v>213</v>
      </c>
      <c r="H106" s="42" t="s">
        <v>90</v>
      </c>
      <c r="I106" s="42">
        <f>IF(ISBLANK(H106)," ",_xlfn.XLOOKUP(H106,Festivos!A:A,Festivos!B:B))</f>
        <v>15</v>
      </c>
      <c r="J106" s="49">
        <f>IFERROR(WORKDAY(Tabla3[[#This Row],[FECHA DE RADICACIÓN]],Tabla3[[#This Row],[DIAS HABILES RTA DP]],FESTIVOS),"")</f>
        <v>45009</v>
      </c>
      <c r="K106" s="50">
        <f ca="1">IFERROR(Tabla3[[#This Row],[FECHA DE VECIMIENTO]]-$D$1,"")</f>
        <v>-3</v>
      </c>
      <c r="L106" s="42" t="str">
        <f ca="1">IF(Tabla3[[#This Row],[DIAS FALTANTES PARA VENCIMIENTO]]="","",IF(Tabla3[[#This Row],[DIAS FALTANTES PARA VENCIMIENTO]]&lt;=0,Festivos!$T$2,IF(AND(Tabla3[[#This Row],[DIAS FALTANTES PARA VENCIMIENTO]]&gt;=1,Tabla3[[#This Row],[DIAS FALTANTES PARA VENCIMIENTO]]&lt;=$D$2),Festivos!$T$3,Festivos!$T$4)))</f>
        <v>Vencido</v>
      </c>
      <c r="M106" s="76">
        <v>45002</v>
      </c>
      <c r="N106" s="42" t="s">
        <v>98</v>
      </c>
      <c r="O106" s="35"/>
      <c r="R106" s="35" t="s">
        <v>21</v>
      </c>
    </row>
    <row r="107" spans="1:18" ht="15" x14ac:dyDescent="0.25">
      <c r="A107" s="42">
        <v>104</v>
      </c>
      <c r="B107" s="57">
        <v>20235210023622</v>
      </c>
      <c r="C107" s="54" t="s">
        <v>345</v>
      </c>
      <c r="D107" s="31" t="s">
        <v>317</v>
      </c>
      <c r="E107" s="31" t="s">
        <v>346</v>
      </c>
      <c r="F107" s="21" t="s">
        <v>113</v>
      </c>
      <c r="G107" s="31" t="s">
        <v>347</v>
      </c>
      <c r="H107" s="42" t="s">
        <v>90</v>
      </c>
      <c r="I107" s="42">
        <f>IF(ISBLANK(H107)," ",_xlfn.XLOOKUP(H107,Festivos!A:A,Festivos!B:B))</f>
        <v>15</v>
      </c>
      <c r="J107" s="49">
        <f>IFERROR(WORKDAY(Tabla3[[#This Row],[FECHA DE RADICACIÓN]],Tabla3[[#This Row],[DIAS HABILES RTA DP]],FESTIVOS),"")</f>
        <v>45009</v>
      </c>
      <c r="K107" s="50">
        <f ca="1">IFERROR(Tabla3[[#This Row],[FECHA DE VECIMIENTO]]-$D$1,"")</f>
        <v>-3</v>
      </c>
      <c r="L107" s="42" t="str">
        <f ca="1">IF(Tabla3[[#This Row],[DIAS FALTANTES PARA VENCIMIENTO]]="","",IF(Tabla3[[#This Row],[DIAS FALTANTES PARA VENCIMIENTO]]&lt;=0,Festivos!$T$2,IF(AND(Tabla3[[#This Row],[DIAS FALTANTES PARA VENCIMIENTO]]&gt;=1,Tabla3[[#This Row],[DIAS FALTANTES PARA VENCIMIENTO]]&lt;=$D$2),Festivos!$T$3,Festivos!$T$4)))</f>
        <v>Vencido</v>
      </c>
      <c r="M107" s="76">
        <v>45002</v>
      </c>
      <c r="N107" s="42" t="s">
        <v>81</v>
      </c>
      <c r="O107" s="63">
        <v>44998</v>
      </c>
      <c r="P107" s="85">
        <v>20235230093161</v>
      </c>
      <c r="Q107" s="42" t="s">
        <v>81</v>
      </c>
      <c r="R107" s="35" t="s">
        <v>20</v>
      </c>
    </row>
    <row r="108" spans="1:18" ht="15" x14ac:dyDescent="0.2">
      <c r="A108" s="42">
        <v>105</v>
      </c>
      <c r="B108" s="57">
        <v>20235210025492</v>
      </c>
      <c r="C108" s="54" t="s">
        <v>348</v>
      </c>
      <c r="D108" s="31" t="s">
        <v>311</v>
      </c>
      <c r="E108" s="31" t="s">
        <v>349</v>
      </c>
      <c r="F108" s="3" t="s">
        <v>78</v>
      </c>
      <c r="G108" s="31" t="s">
        <v>266</v>
      </c>
      <c r="H108" s="42" t="s">
        <v>80</v>
      </c>
      <c r="I108" s="42">
        <f>IF(ISBLANK(H108)," ",_xlfn.XLOOKUP(H108,Festivos!A:A,Festivos!B:B))</f>
        <v>10</v>
      </c>
      <c r="J108" s="49">
        <f>IFERROR(WORKDAY(Tabla3[[#This Row],[FECHA DE RADICACIÓN]],Tabla3[[#This Row],[DIAS HABILES RTA DP]],FESTIVOS),"")</f>
        <v>45002</v>
      </c>
      <c r="K108" s="50">
        <f ca="1">IFERROR(Tabla3[[#This Row],[FECHA DE VECIMIENTO]]-$D$1,"")</f>
        <v>-10</v>
      </c>
      <c r="L108" s="42" t="str">
        <f ca="1">IF(Tabla3[[#This Row],[DIAS FALTANTES PARA VENCIMIENTO]]="","",IF(Tabla3[[#This Row],[DIAS FALTANTES PARA VENCIMIENTO]]&lt;=0,Festivos!$T$2,IF(AND(Tabla3[[#This Row],[DIAS FALTANTES PARA VENCIMIENTO]]&gt;=1,Tabla3[[#This Row],[DIAS FALTANTES PARA VENCIMIENTO]]&lt;=$D$2),Festivos!$T$3,Festivos!$T$4)))</f>
        <v>Vencido</v>
      </c>
      <c r="M108" s="76">
        <v>45002</v>
      </c>
      <c r="N108" s="42" t="s">
        <v>81</v>
      </c>
      <c r="O108" s="63">
        <v>45002</v>
      </c>
      <c r="P108" s="85">
        <v>20235220100731</v>
      </c>
      <c r="Q108" s="42" t="s">
        <v>98</v>
      </c>
      <c r="R108" s="35" t="s">
        <v>20</v>
      </c>
    </row>
    <row r="109" spans="1:18" ht="30" x14ac:dyDescent="0.25">
      <c r="A109" s="42">
        <v>106</v>
      </c>
      <c r="B109" s="57">
        <v>20235210025652</v>
      </c>
      <c r="C109" s="54" t="s">
        <v>350</v>
      </c>
      <c r="D109" s="31" t="s">
        <v>327</v>
      </c>
      <c r="E109" s="31" t="s">
        <v>351</v>
      </c>
      <c r="F109" s="21" t="s">
        <v>113</v>
      </c>
      <c r="G109" s="31" t="s">
        <v>54</v>
      </c>
      <c r="H109" s="42" t="s">
        <v>90</v>
      </c>
      <c r="I109" s="42">
        <f>IF(ISBLANK(H109)," ",_xlfn.XLOOKUP(H109,Festivos!A:A,Festivos!B:B))</f>
        <v>15</v>
      </c>
      <c r="J109" s="49">
        <f>IFERROR(WORKDAY(Tabla3[[#This Row],[FECHA DE RADICACIÓN]],Tabla3[[#This Row],[DIAS HABILES RTA DP]],FESTIVOS),"")</f>
        <v>45012</v>
      </c>
      <c r="K109" s="50">
        <f ca="1">IFERROR(Tabla3[[#This Row],[FECHA DE VECIMIENTO]]-$D$1,"")</f>
        <v>0</v>
      </c>
      <c r="L109" s="42" t="str">
        <f ca="1">IF(Tabla3[[#This Row],[DIAS FALTANTES PARA VENCIMIENTO]]="","",IF(Tabla3[[#This Row],[DIAS FALTANTES PARA VENCIMIENTO]]&lt;=0,Festivos!$T$2,IF(AND(Tabla3[[#This Row],[DIAS FALTANTES PARA VENCIMIENTO]]&gt;=1,Tabla3[[#This Row],[DIAS FALTANTES PARA VENCIMIENTO]]&lt;=$D$2),Festivos!$T$3,Festivos!$T$4)))</f>
        <v>Vencido</v>
      </c>
      <c r="M109" s="76">
        <v>45002</v>
      </c>
      <c r="N109" s="42" t="s">
        <v>98</v>
      </c>
      <c r="O109" s="35"/>
      <c r="R109" s="35" t="s">
        <v>21</v>
      </c>
    </row>
    <row r="110" spans="1:18" ht="24.75" x14ac:dyDescent="0.25">
      <c r="A110" s="42">
        <v>107</v>
      </c>
      <c r="B110" s="57">
        <v>20235210026872</v>
      </c>
      <c r="C110" s="54" t="s">
        <v>352</v>
      </c>
      <c r="D110" s="31" t="s">
        <v>353</v>
      </c>
      <c r="E110" s="31" t="s">
        <v>354</v>
      </c>
      <c r="F110" s="21" t="s">
        <v>113</v>
      </c>
      <c r="G110" s="31" t="s">
        <v>355</v>
      </c>
      <c r="H110" s="47" t="s">
        <v>131</v>
      </c>
      <c r="I110" s="42">
        <f>IF(ISBLANK(H110)," ",_xlfn.XLOOKUP(H110,Festivos!A:A,Festivos!B:B))</f>
        <v>10</v>
      </c>
      <c r="J110" s="49">
        <f>IFERROR(WORKDAY(Tabla3[[#This Row],[FECHA DE RADICACIÓN]],Tabla3[[#This Row],[DIAS HABILES RTA DP]],FESTIVOS),"")</f>
        <v>45007</v>
      </c>
      <c r="K110" s="50">
        <f ca="1">IFERROR(Tabla3[[#This Row],[FECHA DE VECIMIENTO]]-$D$1,"")</f>
        <v>-5</v>
      </c>
      <c r="L110" s="42" t="str">
        <f ca="1">IF(Tabla3[[#This Row],[DIAS FALTANTES PARA VENCIMIENTO]]="","",IF(Tabla3[[#This Row],[DIAS FALTANTES PARA VENCIMIENTO]]&lt;=0,Festivos!$T$2,IF(AND(Tabla3[[#This Row],[DIAS FALTANTES PARA VENCIMIENTO]]&gt;=1,Tabla3[[#This Row],[DIAS FALTANTES PARA VENCIMIENTO]]&lt;=$D$2),Festivos!$T$3,Festivos!$T$4)))</f>
        <v>Vencido</v>
      </c>
      <c r="M110" s="51">
        <v>45002</v>
      </c>
      <c r="N110" s="42" t="s">
        <v>81</v>
      </c>
      <c r="O110" s="63">
        <v>44998</v>
      </c>
      <c r="P110" s="85">
        <v>20235230092061</v>
      </c>
      <c r="Q110" s="42" t="s">
        <v>81</v>
      </c>
      <c r="R110" s="35" t="s">
        <v>22</v>
      </c>
    </row>
    <row r="111" spans="1:18" ht="24.75" x14ac:dyDescent="0.25">
      <c r="A111" s="42">
        <v>108</v>
      </c>
      <c r="B111" s="57">
        <v>20235210026972</v>
      </c>
      <c r="C111" s="54" t="s">
        <v>356</v>
      </c>
      <c r="D111" s="31" t="s">
        <v>353</v>
      </c>
      <c r="E111" s="31" t="s">
        <v>357</v>
      </c>
      <c r="F111" s="21" t="s">
        <v>78</v>
      </c>
      <c r="G111" s="31" t="s">
        <v>358</v>
      </c>
      <c r="H111" s="47" t="s">
        <v>87</v>
      </c>
      <c r="I111" s="42">
        <f>IF(ISBLANK(H111)," ",_xlfn.XLOOKUP(H111,Festivos!A:A,Festivos!B:B))</f>
        <v>15</v>
      </c>
      <c r="J111" s="49">
        <f>IFERROR(WORKDAY(Tabla3[[#This Row],[FECHA DE RADICACIÓN]],Tabla3[[#This Row],[DIAS HABILES RTA DP]],FESTIVOS),"")</f>
        <v>45014</v>
      </c>
      <c r="K111" s="50">
        <f ca="1">IFERROR(Tabla3[[#This Row],[FECHA DE VECIMIENTO]]-$D$1,"")</f>
        <v>2</v>
      </c>
      <c r="L111" s="42" t="str">
        <f ca="1">IF(Tabla3[[#This Row],[DIAS FALTANTES PARA VENCIMIENTO]]="","",IF(Tabla3[[#This Row],[DIAS FALTANTES PARA VENCIMIENTO]]&lt;=0,Festivos!$T$2,IF(AND(Tabla3[[#This Row],[DIAS FALTANTES PARA VENCIMIENTO]]&gt;=1,Tabla3[[#This Row],[DIAS FALTANTES PARA VENCIMIENTO]]&lt;=$D$2),Festivos!$T$3,Festivos!$T$4)))</f>
        <v>Por vencer</v>
      </c>
      <c r="M111" s="51">
        <v>45002</v>
      </c>
      <c r="N111" s="42" t="s">
        <v>98</v>
      </c>
      <c r="O111" s="35"/>
      <c r="R111" s="35" t="s">
        <v>21</v>
      </c>
    </row>
    <row r="112" spans="1:18" ht="24.75" x14ac:dyDescent="0.25">
      <c r="A112" s="42">
        <v>109</v>
      </c>
      <c r="B112" s="57">
        <v>20235210026982</v>
      </c>
      <c r="C112" s="54" t="s">
        <v>359</v>
      </c>
      <c r="D112" s="31" t="s">
        <v>353</v>
      </c>
      <c r="E112" s="31" t="s">
        <v>360</v>
      </c>
      <c r="F112" s="21" t="s">
        <v>113</v>
      </c>
      <c r="G112" s="31" t="s">
        <v>361</v>
      </c>
      <c r="H112" s="47" t="s">
        <v>90</v>
      </c>
      <c r="I112" s="42">
        <f>IF(ISBLANK(H112)," ",_xlfn.XLOOKUP(H112,Festivos!A:A,Festivos!B:B))</f>
        <v>15</v>
      </c>
      <c r="J112" s="49">
        <f>IFERROR(WORKDAY(Tabla3[[#This Row],[FECHA DE RADICACIÓN]],Tabla3[[#This Row],[DIAS HABILES RTA DP]],FESTIVOS),"")</f>
        <v>45014</v>
      </c>
      <c r="K112" s="50">
        <f ca="1">IFERROR(Tabla3[[#This Row],[FECHA DE VECIMIENTO]]-$D$1,"")</f>
        <v>2</v>
      </c>
      <c r="L112" s="42" t="str">
        <f ca="1">IF(Tabla3[[#This Row],[DIAS FALTANTES PARA VENCIMIENTO]]="","",IF(Tabla3[[#This Row],[DIAS FALTANTES PARA VENCIMIENTO]]&lt;=0,Festivos!$T$2,IF(AND(Tabla3[[#This Row],[DIAS FALTANTES PARA VENCIMIENTO]]&gt;=1,Tabla3[[#This Row],[DIAS FALTANTES PARA VENCIMIENTO]]&lt;=$D$2),Festivos!$T$3,Festivos!$T$4)))</f>
        <v>Por vencer</v>
      </c>
      <c r="M112" s="51">
        <v>45002</v>
      </c>
      <c r="N112" s="42" t="s">
        <v>81</v>
      </c>
      <c r="O112" s="63">
        <v>45000</v>
      </c>
      <c r="P112" s="85">
        <v>20235230096361</v>
      </c>
      <c r="Q112" s="42" t="s">
        <v>98</v>
      </c>
      <c r="R112" s="35" t="s">
        <v>20</v>
      </c>
    </row>
    <row r="113" spans="1:18" ht="25.5" x14ac:dyDescent="0.25">
      <c r="A113" s="42">
        <v>110</v>
      </c>
      <c r="B113" s="57">
        <v>20235210026992</v>
      </c>
      <c r="C113" s="54" t="s">
        <v>362</v>
      </c>
      <c r="D113" s="31" t="s">
        <v>353</v>
      </c>
      <c r="E113" s="31" t="s">
        <v>363</v>
      </c>
      <c r="F113" s="21" t="s">
        <v>113</v>
      </c>
      <c r="G113" s="31" t="s">
        <v>361</v>
      </c>
      <c r="H113" s="47" t="s">
        <v>131</v>
      </c>
      <c r="I113" s="42">
        <f>IF(ISBLANK(H113)," ",_xlfn.XLOOKUP(H113,Festivos!A:A,Festivos!B:B))</f>
        <v>10</v>
      </c>
      <c r="J113" s="49">
        <f>IFERROR(WORKDAY(Tabla3[[#This Row],[FECHA DE RADICACIÓN]],Tabla3[[#This Row],[DIAS HABILES RTA DP]],FESTIVOS),"")</f>
        <v>45007</v>
      </c>
      <c r="K113" s="50">
        <f ca="1">IFERROR(Tabla3[[#This Row],[FECHA DE VECIMIENTO]]-$D$1,"")</f>
        <v>-5</v>
      </c>
      <c r="L113" s="42" t="str">
        <f ca="1">IF(Tabla3[[#This Row],[DIAS FALTANTES PARA VENCIMIENTO]]="","",IF(Tabla3[[#This Row],[DIAS FALTANTES PARA VENCIMIENTO]]&lt;=0,Festivos!$T$2,IF(AND(Tabla3[[#This Row],[DIAS FALTANTES PARA VENCIMIENTO]]&gt;=1,Tabla3[[#This Row],[DIAS FALTANTES PARA VENCIMIENTO]]&lt;=$D$2),Festivos!$T$3,Festivos!$T$4)))</f>
        <v>Vencido</v>
      </c>
      <c r="M113" s="51">
        <v>45002</v>
      </c>
      <c r="N113" s="42" t="s">
        <v>81</v>
      </c>
      <c r="O113" s="63">
        <v>44999</v>
      </c>
      <c r="P113" s="85" t="s">
        <v>364</v>
      </c>
      <c r="Q113" s="42" t="s">
        <v>81</v>
      </c>
      <c r="R113" s="35" t="s">
        <v>22</v>
      </c>
    </row>
    <row r="114" spans="1:18" ht="15" x14ac:dyDescent="0.25">
      <c r="A114" s="42">
        <v>111</v>
      </c>
      <c r="B114" s="57">
        <v>20235210027962</v>
      </c>
      <c r="C114" s="54" t="s">
        <v>365</v>
      </c>
      <c r="D114" s="31" t="s">
        <v>366</v>
      </c>
      <c r="E114" s="31" t="s">
        <v>367</v>
      </c>
      <c r="F114" s="21" t="s">
        <v>78</v>
      </c>
      <c r="G114" s="31" t="s">
        <v>368</v>
      </c>
      <c r="H114" s="47" t="s">
        <v>131</v>
      </c>
      <c r="I114" s="42">
        <f>IF(ISBLANK(H114)," ",_xlfn.XLOOKUP(H114,Festivos!A:A,Festivos!B:B))</f>
        <v>10</v>
      </c>
      <c r="J114" s="49">
        <f>IFERROR(WORKDAY(Tabla3[[#This Row],[FECHA DE RADICACIÓN]],Tabla3[[#This Row],[DIAS HABILES RTA DP]],FESTIVOS),"")</f>
        <v>45008</v>
      </c>
      <c r="K114" s="50">
        <f ca="1">IFERROR(Tabla3[[#This Row],[FECHA DE VECIMIENTO]]-$D$1,"")</f>
        <v>-4</v>
      </c>
      <c r="L114" s="42" t="str">
        <f ca="1">IF(Tabla3[[#This Row],[DIAS FALTANTES PARA VENCIMIENTO]]="","",IF(Tabla3[[#This Row],[DIAS FALTANTES PARA VENCIMIENTO]]&lt;=0,Festivos!$T$2,IF(AND(Tabla3[[#This Row],[DIAS FALTANTES PARA VENCIMIENTO]]&gt;=1,Tabla3[[#This Row],[DIAS FALTANTES PARA VENCIMIENTO]]&lt;=$D$2),Festivos!$T$3,Festivos!$T$4)))</f>
        <v>Vencido</v>
      </c>
      <c r="M114" s="51">
        <v>45002</v>
      </c>
      <c r="N114" s="42" t="s">
        <v>81</v>
      </c>
      <c r="O114" s="63">
        <v>44999</v>
      </c>
      <c r="P114" s="85">
        <v>20235220094911</v>
      </c>
      <c r="Q114" s="42" t="s">
        <v>81</v>
      </c>
      <c r="R114" s="35" t="s">
        <v>22</v>
      </c>
    </row>
    <row r="115" spans="1:18" ht="24.75" x14ac:dyDescent="0.25">
      <c r="A115" s="42">
        <v>112</v>
      </c>
      <c r="B115" s="57">
        <v>20235210028342</v>
      </c>
      <c r="C115" s="54" t="s">
        <v>369</v>
      </c>
      <c r="D115" s="31" t="s">
        <v>353</v>
      </c>
      <c r="E115" s="31" t="s">
        <v>370</v>
      </c>
      <c r="F115" s="21" t="s">
        <v>78</v>
      </c>
      <c r="G115" s="31" t="s">
        <v>358</v>
      </c>
      <c r="H115" s="47" t="s">
        <v>153</v>
      </c>
      <c r="I115" s="42">
        <f>IF(ISBLANK(H115)," ",_xlfn.XLOOKUP(H115,Festivos!A:A,Festivos!B:B))</f>
        <v>3</v>
      </c>
      <c r="J115" s="49">
        <f>IFERROR(WORKDAY(Tabla3[[#This Row],[FECHA DE RADICACIÓN]],Tabla3[[#This Row],[DIAS HABILES RTA DP]],FESTIVOS),"")</f>
        <v>44999</v>
      </c>
      <c r="K115" s="50">
        <f ca="1">IFERROR(Tabla3[[#This Row],[FECHA DE VECIMIENTO]]-$D$1,"")</f>
        <v>-13</v>
      </c>
      <c r="L115" s="42" t="str">
        <f ca="1">IF(Tabla3[[#This Row],[DIAS FALTANTES PARA VENCIMIENTO]]="","",IF(Tabla3[[#This Row],[DIAS FALTANTES PARA VENCIMIENTO]]&lt;=0,Festivos!$T$2,IF(AND(Tabla3[[#This Row],[DIAS FALTANTES PARA VENCIMIENTO]]&gt;=1,Tabla3[[#This Row],[DIAS FALTANTES PARA VENCIMIENTO]]&lt;=$D$2),Festivos!$T$3,Festivos!$T$4)))</f>
        <v>Vencido</v>
      </c>
      <c r="M115" s="51">
        <v>45002</v>
      </c>
      <c r="N115" s="42" t="s">
        <v>81</v>
      </c>
      <c r="O115" s="63">
        <v>44999</v>
      </c>
      <c r="P115" s="85">
        <v>20235220089451</v>
      </c>
      <c r="Q115" s="42" t="s">
        <v>81</v>
      </c>
      <c r="R115" s="35" t="s">
        <v>22</v>
      </c>
    </row>
    <row r="116" spans="1:18" ht="24.75" x14ac:dyDescent="0.25">
      <c r="A116" s="42">
        <v>113</v>
      </c>
      <c r="B116" s="57">
        <v>20235210028452</v>
      </c>
      <c r="C116" s="54" t="s">
        <v>371</v>
      </c>
      <c r="D116" s="31" t="s">
        <v>366</v>
      </c>
      <c r="E116" s="31" t="s">
        <v>372</v>
      </c>
      <c r="F116" s="21" t="s">
        <v>78</v>
      </c>
      <c r="G116" s="31" t="s">
        <v>373</v>
      </c>
      <c r="H116" s="47" t="s">
        <v>131</v>
      </c>
      <c r="I116" s="42">
        <f>IF(ISBLANK(H116)," ",_xlfn.XLOOKUP(H116,Festivos!A:A,Festivos!B:B))</f>
        <v>10</v>
      </c>
      <c r="J116" s="49">
        <f>IFERROR(WORKDAY(Tabla3[[#This Row],[FECHA DE RADICACIÓN]],Tabla3[[#This Row],[DIAS HABILES RTA DP]],FESTIVOS),"")</f>
        <v>45009</v>
      </c>
      <c r="K116" s="50">
        <f ca="1">IFERROR(Tabla3[[#This Row],[FECHA DE VECIMIENTO]]-$D$1,"")</f>
        <v>-3</v>
      </c>
      <c r="L116" s="42" t="str">
        <f ca="1">IF(Tabla3[[#This Row],[DIAS FALTANTES PARA VENCIMIENTO]]="","",IF(Tabla3[[#This Row],[DIAS FALTANTES PARA VENCIMIENTO]]&lt;=0,Festivos!$T$2,IF(AND(Tabla3[[#This Row],[DIAS FALTANTES PARA VENCIMIENTO]]&gt;=1,Tabla3[[#This Row],[DIAS FALTANTES PARA VENCIMIENTO]]&lt;=$D$2),Festivos!$T$3,Festivos!$T$4)))</f>
        <v>Vencido</v>
      </c>
      <c r="M116" s="51">
        <v>45002</v>
      </c>
      <c r="N116" s="42" t="s">
        <v>81</v>
      </c>
      <c r="O116" s="63">
        <v>45001</v>
      </c>
      <c r="P116" s="85">
        <v>20235220100471</v>
      </c>
      <c r="Q116" s="42" t="s">
        <v>98</v>
      </c>
      <c r="R116" s="35" t="s">
        <v>20</v>
      </c>
    </row>
    <row r="117" spans="1:18" ht="25.5" x14ac:dyDescent="0.25">
      <c r="A117" s="42">
        <v>114</v>
      </c>
      <c r="B117" s="57">
        <v>20235210006572</v>
      </c>
      <c r="C117" s="54" t="s">
        <v>624</v>
      </c>
      <c r="D117" t="s">
        <v>353</v>
      </c>
      <c r="E117" t="s">
        <v>640</v>
      </c>
      <c r="F117" s="16" t="s">
        <v>78</v>
      </c>
      <c r="G117" t="s">
        <v>368</v>
      </c>
      <c r="H117" s="47" t="s">
        <v>94</v>
      </c>
      <c r="I117" s="42">
        <f>IF(ISBLANK(H117)," ",_xlfn.XLOOKUP(H117,Festivos!A:A,Festivos!B:B))</f>
        <v>10</v>
      </c>
      <c r="J117" s="49">
        <f>IFERROR(WORKDAY(Tabla3[[#This Row],[FECHA DE RADICACIÓN]],Tabla3[[#This Row],[DIAS HABILES RTA DP]],FESTIVOS),"")</f>
        <v>44959</v>
      </c>
      <c r="K117" s="50">
        <f ca="1">IFERROR(Tabla3[[#This Row],[FECHA DE VECIMIENTO]]-$D$1,"")</f>
        <v>-53</v>
      </c>
      <c r="L117" s="42" t="str">
        <f ca="1">IF(Tabla3[[#This Row],[DIAS FALTANTES PARA VENCIMIENTO]]="","",IF(Tabla3[[#This Row],[DIAS FALTANTES PARA VENCIMIENTO]]&lt;=0,Festivos!$T$2,IF(AND(Tabla3[[#This Row],[DIAS FALTANTES PARA VENCIMIENTO]]&gt;=1,Tabla3[[#This Row],[DIAS FALTANTES PARA VENCIMIENTO]]&lt;=$D$2),Festivos!$T$3,Festivos!$T$4)))</f>
        <v>Vencido</v>
      </c>
      <c r="M117" s="51">
        <v>45012</v>
      </c>
      <c r="N117" s="42" t="s">
        <v>81</v>
      </c>
      <c r="O117" s="63">
        <v>44950</v>
      </c>
      <c r="P117" s="85">
        <v>20235220024101</v>
      </c>
      <c r="Q117" s="42" t="s">
        <v>81</v>
      </c>
      <c r="R117" s="35" t="s">
        <v>19</v>
      </c>
    </row>
    <row r="118" spans="1:18" ht="25.5" x14ac:dyDescent="0.25">
      <c r="A118" s="42">
        <v>115</v>
      </c>
      <c r="B118" s="57">
        <v>20235210007182</v>
      </c>
      <c r="C118" s="54" t="s">
        <v>625</v>
      </c>
      <c r="D118" t="s">
        <v>366</v>
      </c>
      <c r="E118" t="s">
        <v>641</v>
      </c>
      <c r="F118" s="16" t="s">
        <v>78</v>
      </c>
      <c r="G118" t="s">
        <v>368</v>
      </c>
      <c r="H118" s="47" t="s">
        <v>94</v>
      </c>
      <c r="I118" s="42">
        <f>IF(ISBLANK(H118)," ",_xlfn.XLOOKUP(H118,Festivos!A:A,Festivos!B:B))</f>
        <v>10</v>
      </c>
      <c r="J118" s="49">
        <f>IFERROR(WORKDAY(Tabla3[[#This Row],[FECHA DE RADICACIÓN]],Tabla3[[#This Row],[DIAS HABILES RTA DP]],FESTIVOS),"")</f>
        <v>44963</v>
      </c>
      <c r="K118" s="50">
        <f ca="1">IFERROR(Tabla3[[#This Row],[FECHA DE VECIMIENTO]]-$D$1,"")</f>
        <v>-49</v>
      </c>
      <c r="L118" s="42" t="str">
        <f ca="1">IF(Tabla3[[#This Row],[DIAS FALTANTES PARA VENCIMIENTO]]="","",IF(Tabla3[[#This Row],[DIAS FALTANTES PARA VENCIMIENTO]]&lt;=0,Festivos!$T$2,IF(AND(Tabla3[[#This Row],[DIAS FALTANTES PARA VENCIMIENTO]]&gt;=1,Tabla3[[#This Row],[DIAS FALTANTES PARA VENCIMIENTO]]&lt;=$D$2),Festivos!$T$3,Festivos!$T$4)))</f>
        <v>Vencido</v>
      </c>
      <c r="M118" s="51">
        <v>45012</v>
      </c>
      <c r="N118" s="42" t="s">
        <v>81</v>
      </c>
      <c r="O118" s="63">
        <v>44945</v>
      </c>
      <c r="P118" s="85">
        <v>20235220018931</v>
      </c>
      <c r="Q118" s="42" t="s">
        <v>81</v>
      </c>
      <c r="R118" s="35" t="s">
        <v>19</v>
      </c>
    </row>
    <row r="119" spans="1:18" ht="15" x14ac:dyDescent="0.25">
      <c r="A119" s="42">
        <v>116</v>
      </c>
      <c r="B119" s="57">
        <v>20235210007302</v>
      </c>
      <c r="C119" s="54" t="s">
        <v>626</v>
      </c>
      <c r="D119" t="s">
        <v>366</v>
      </c>
      <c r="E119" t="s">
        <v>642</v>
      </c>
      <c r="F119" s="16" t="s">
        <v>78</v>
      </c>
      <c r="G119" t="s">
        <v>368</v>
      </c>
      <c r="H119" s="47" t="s">
        <v>94</v>
      </c>
      <c r="I119" s="42">
        <f>IF(ISBLANK(H119)," ",_xlfn.XLOOKUP(H119,Festivos!A:A,Festivos!B:B))</f>
        <v>10</v>
      </c>
      <c r="J119" s="49">
        <f>IFERROR(WORKDAY(Tabla3[[#This Row],[FECHA DE RADICACIÓN]],Tabla3[[#This Row],[DIAS HABILES RTA DP]],FESTIVOS),"")</f>
        <v>44963</v>
      </c>
      <c r="K119" s="50">
        <f ca="1">IFERROR(Tabla3[[#This Row],[FECHA DE VECIMIENTO]]-$D$1,"")</f>
        <v>-49</v>
      </c>
      <c r="L119" s="42" t="str">
        <f ca="1">IF(Tabla3[[#This Row],[DIAS FALTANTES PARA VENCIMIENTO]]="","",IF(Tabla3[[#This Row],[DIAS FALTANTES PARA VENCIMIENTO]]&lt;=0,Festivos!$T$2,IF(AND(Tabla3[[#This Row],[DIAS FALTANTES PARA VENCIMIENTO]]&gt;=1,Tabla3[[#This Row],[DIAS FALTANTES PARA VENCIMIENTO]]&lt;=$D$2),Festivos!$T$3,Festivos!$T$4)))</f>
        <v>Vencido</v>
      </c>
      <c r="M119" s="51">
        <v>45012</v>
      </c>
      <c r="N119" s="42" t="s">
        <v>81</v>
      </c>
      <c r="O119" s="63">
        <v>44950</v>
      </c>
      <c r="P119" s="85">
        <v>20235220024171</v>
      </c>
      <c r="Q119" s="42" t="s">
        <v>98</v>
      </c>
      <c r="R119" s="35" t="s">
        <v>20</v>
      </c>
    </row>
    <row r="120" spans="1:18" ht="25.5" x14ac:dyDescent="0.25">
      <c r="A120" s="42">
        <v>117</v>
      </c>
      <c r="B120" s="57">
        <v>20235210007432</v>
      </c>
      <c r="C120" s="54" t="s">
        <v>627</v>
      </c>
      <c r="D120" t="s">
        <v>638</v>
      </c>
      <c r="E120" t="s">
        <v>643</v>
      </c>
      <c r="F120" s="16" t="s">
        <v>113</v>
      </c>
      <c r="G120" t="s">
        <v>355</v>
      </c>
      <c r="H120" s="47" t="s">
        <v>178</v>
      </c>
      <c r="I120" s="42">
        <f>IF(ISBLANK(H120)," ",_xlfn.XLOOKUP(H120,Festivos!A:A,Festivos!B:B))</f>
        <v>1</v>
      </c>
      <c r="J120" s="49">
        <f>IFERROR(WORKDAY(Tabla3[[#This Row],[FECHA DE RADICACIÓN]],Tabla3[[#This Row],[DIAS HABILES RTA DP]],FESTIVOS),"")</f>
        <v>44950</v>
      </c>
      <c r="K120" s="50">
        <f ca="1">IFERROR(Tabla3[[#This Row],[FECHA DE VECIMIENTO]]-$D$1,"")</f>
        <v>-62</v>
      </c>
      <c r="L120" s="42" t="str">
        <f ca="1">IF(Tabla3[[#This Row],[DIAS FALTANTES PARA VENCIMIENTO]]="","",IF(Tabla3[[#This Row],[DIAS FALTANTES PARA VENCIMIENTO]]&lt;=0,Festivos!$T$2,IF(AND(Tabla3[[#This Row],[DIAS FALTANTES PARA VENCIMIENTO]]&gt;=1,Tabla3[[#This Row],[DIAS FALTANTES PARA VENCIMIENTO]]&lt;=$D$2),Festivos!$T$3,Festivos!$T$4)))</f>
        <v>Vencido</v>
      </c>
      <c r="M120" s="51">
        <v>45012</v>
      </c>
      <c r="N120" s="42" t="s">
        <v>81</v>
      </c>
      <c r="O120" s="63">
        <v>44964</v>
      </c>
      <c r="P120" s="85">
        <v>20235220041671</v>
      </c>
      <c r="Q120" s="42" t="s">
        <v>81</v>
      </c>
      <c r="R120" s="35" t="s">
        <v>19</v>
      </c>
    </row>
    <row r="121" spans="1:18" ht="25.5" x14ac:dyDescent="0.25">
      <c r="A121" s="42">
        <v>118</v>
      </c>
      <c r="B121" s="57">
        <v>20235210012652</v>
      </c>
      <c r="C121" s="54" t="s">
        <v>628</v>
      </c>
      <c r="D121" t="s">
        <v>366</v>
      </c>
      <c r="E121" t="s">
        <v>644</v>
      </c>
      <c r="F121" s="16" t="s">
        <v>78</v>
      </c>
      <c r="G121" t="s">
        <v>368</v>
      </c>
      <c r="H121" s="47" t="s">
        <v>94</v>
      </c>
      <c r="I121" s="42">
        <f>IF(ISBLANK(H121)," ",_xlfn.XLOOKUP(H121,Festivos!A:A,Festivos!B:B))</f>
        <v>10</v>
      </c>
      <c r="J121" s="49">
        <f>IFERROR(WORKDAY(Tabla3[[#This Row],[FECHA DE RADICACIÓN]],Tabla3[[#This Row],[DIAS HABILES RTA DP]],FESTIVOS),"")</f>
        <v>44973</v>
      </c>
      <c r="K121" s="50">
        <f ca="1">IFERROR(Tabla3[[#This Row],[FECHA DE VECIMIENTO]]-$D$1,"")</f>
        <v>-39</v>
      </c>
      <c r="L121" s="42" t="str">
        <f ca="1">IF(Tabla3[[#This Row],[DIAS FALTANTES PARA VENCIMIENTO]]="","",IF(Tabla3[[#This Row],[DIAS FALTANTES PARA VENCIMIENTO]]&lt;=0,Festivos!$T$2,IF(AND(Tabla3[[#This Row],[DIAS FALTANTES PARA VENCIMIENTO]]&gt;=1,Tabla3[[#This Row],[DIAS FALTANTES PARA VENCIMIENTO]]&lt;=$D$2),Festivos!$T$3,Festivos!$T$4)))</f>
        <v>Vencido</v>
      </c>
      <c r="M121" s="51">
        <v>45012</v>
      </c>
      <c r="N121" s="42" t="s">
        <v>81</v>
      </c>
      <c r="O121" s="63">
        <v>44964</v>
      </c>
      <c r="P121" s="85">
        <v>20235220041071</v>
      </c>
      <c r="Q121" s="42" t="s">
        <v>81</v>
      </c>
      <c r="R121" s="35" t="s">
        <v>19</v>
      </c>
    </row>
    <row r="122" spans="1:18" ht="15" x14ac:dyDescent="0.25">
      <c r="A122" s="42">
        <v>119</v>
      </c>
      <c r="B122" s="57">
        <v>20235210014082</v>
      </c>
      <c r="C122" s="54" t="s">
        <v>629</v>
      </c>
      <c r="D122" t="s">
        <v>639</v>
      </c>
      <c r="E122" t="s">
        <v>645</v>
      </c>
      <c r="F122" s="16" t="s">
        <v>78</v>
      </c>
      <c r="G122" t="s">
        <v>368</v>
      </c>
      <c r="H122" s="47" t="s">
        <v>94</v>
      </c>
      <c r="I122" s="42">
        <f>IF(ISBLANK(H122)," ",_xlfn.XLOOKUP(H122,Festivos!A:A,Festivos!B:B))</f>
        <v>10</v>
      </c>
      <c r="J122" s="49">
        <f>IFERROR(WORKDAY(Tabla3[[#This Row],[FECHA DE RADICACIÓN]],Tabla3[[#This Row],[DIAS HABILES RTA DP]],FESTIVOS),"")</f>
        <v>44978</v>
      </c>
      <c r="K122" s="50">
        <f ca="1">IFERROR(Tabla3[[#This Row],[FECHA DE VECIMIENTO]]-$D$1,"")</f>
        <v>-34</v>
      </c>
      <c r="L122" s="42" t="str">
        <f ca="1">IF(Tabla3[[#This Row],[DIAS FALTANTES PARA VENCIMIENTO]]="","",IF(Tabla3[[#This Row],[DIAS FALTANTES PARA VENCIMIENTO]]&lt;=0,Festivos!$T$2,IF(AND(Tabla3[[#This Row],[DIAS FALTANTES PARA VENCIMIENTO]]&gt;=1,Tabla3[[#This Row],[DIAS FALTANTES PARA VENCIMIENTO]]&lt;=$D$2),Festivos!$T$3,Festivos!$T$4)))</f>
        <v>Vencido</v>
      </c>
      <c r="M122" s="51">
        <v>45012</v>
      </c>
      <c r="N122" s="42" t="s">
        <v>81</v>
      </c>
      <c r="O122" s="63">
        <v>44977</v>
      </c>
      <c r="P122" s="85">
        <v>20235220059331</v>
      </c>
      <c r="Q122" s="42" t="s">
        <v>98</v>
      </c>
      <c r="R122" s="35" t="s">
        <v>20</v>
      </c>
    </row>
    <row r="123" spans="1:18" ht="25.5" x14ac:dyDescent="0.25">
      <c r="A123" s="42">
        <v>120</v>
      </c>
      <c r="B123" s="57">
        <v>20235210018132</v>
      </c>
      <c r="C123" s="54" t="s">
        <v>630</v>
      </c>
      <c r="D123" t="s">
        <v>353</v>
      </c>
      <c r="E123" t="s">
        <v>646</v>
      </c>
      <c r="F123" s="16" t="s">
        <v>78</v>
      </c>
      <c r="G123" t="s">
        <v>654</v>
      </c>
      <c r="H123" s="47" t="s">
        <v>109</v>
      </c>
      <c r="I123" s="42">
        <f>IF(ISBLANK(H123)," ",_xlfn.XLOOKUP(H123,Festivos!A:A,Festivos!B:B))</f>
        <v>5</v>
      </c>
      <c r="J123" s="49">
        <f>IFERROR(WORKDAY(Tabla3[[#This Row],[FECHA DE RADICACIÓN]],Tabla3[[#This Row],[DIAS HABILES RTA DP]],FESTIVOS),"")</f>
        <v>44980</v>
      </c>
      <c r="K123" s="50">
        <f ca="1">IFERROR(Tabla3[[#This Row],[FECHA DE VECIMIENTO]]-$D$1,"")</f>
        <v>-32</v>
      </c>
      <c r="L123" s="42" t="str">
        <f ca="1">IF(Tabla3[[#This Row],[DIAS FALTANTES PARA VENCIMIENTO]]="","",IF(Tabla3[[#This Row],[DIAS FALTANTES PARA VENCIMIENTO]]&lt;=0,Festivos!$T$2,IF(AND(Tabla3[[#This Row],[DIAS FALTANTES PARA VENCIMIENTO]]&gt;=1,Tabla3[[#This Row],[DIAS FALTANTES PARA VENCIMIENTO]]&lt;=$D$2),Festivos!$T$3,Festivos!$T$4)))</f>
        <v>Vencido</v>
      </c>
      <c r="M123" s="51">
        <v>45012</v>
      </c>
      <c r="N123" s="42" t="s">
        <v>81</v>
      </c>
      <c r="O123" s="63">
        <v>45013</v>
      </c>
      <c r="P123" s="85">
        <v>20235220073701</v>
      </c>
      <c r="Q123" s="42" t="s">
        <v>81</v>
      </c>
      <c r="R123" s="35" t="s">
        <v>19</v>
      </c>
    </row>
    <row r="124" spans="1:18" ht="15" x14ac:dyDescent="0.25">
      <c r="A124" s="42">
        <v>121</v>
      </c>
      <c r="B124" s="57">
        <v>20235210019002</v>
      </c>
      <c r="C124" s="54" t="s">
        <v>631</v>
      </c>
      <c r="D124" t="s">
        <v>353</v>
      </c>
      <c r="E124" t="s">
        <v>647</v>
      </c>
      <c r="F124" s="16" t="s">
        <v>113</v>
      </c>
      <c r="G124" t="s">
        <v>655</v>
      </c>
      <c r="H124" s="47" t="s">
        <v>94</v>
      </c>
      <c r="I124" s="42">
        <f>IF(ISBLANK(H124)," ",_xlfn.XLOOKUP(H124,Festivos!A:A,Festivos!B:B))</f>
        <v>10</v>
      </c>
      <c r="J124" s="49">
        <f>IFERROR(WORKDAY(Tabla3[[#This Row],[FECHA DE RADICACIÓN]],Tabla3[[#This Row],[DIAS HABILES RTA DP]],FESTIVOS),"")</f>
        <v>44991</v>
      </c>
      <c r="K124" s="50">
        <f ca="1">IFERROR(Tabla3[[#This Row],[FECHA DE VECIMIENTO]]-$D$1,"")</f>
        <v>-21</v>
      </c>
      <c r="L124" s="42" t="str">
        <f ca="1">IF(Tabla3[[#This Row],[DIAS FALTANTES PARA VENCIMIENTO]]="","",IF(Tabla3[[#This Row],[DIAS FALTANTES PARA VENCIMIENTO]]&lt;=0,Festivos!$T$2,IF(AND(Tabla3[[#This Row],[DIAS FALTANTES PARA VENCIMIENTO]]&gt;=1,Tabla3[[#This Row],[DIAS FALTANTES PARA VENCIMIENTO]]&lt;=$D$2),Festivos!$T$3,Festivos!$T$4)))</f>
        <v>Vencido</v>
      </c>
      <c r="M124" s="51">
        <v>45012</v>
      </c>
      <c r="N124" s="42" t="s">
        <v>98</v>
      </c>
      <c r="O124" s="63"/>
      <c r="R124" s="35" t="s">
        <v>21</v>
      </c>
    </row>
    <row r="125" spans="1:18" ht="15" x14ac:dyDescent="0.25">
      <c r="A125" s="42">
        <v>122</v>
      </c>
      <c r="B125" s="57">
        <v>20235210030082</v>
      </c>
      <c r="C125" s="54" t="s">
        <v>632</v>
      </c>
      <c r="D125" t="s">
        <v>353</v>
      </c>
      <c r="E125" t="s">
        <v>648</v>
      </c>
      <c r="F125" s="16" t="s">
        <v>113</v>
      </c>
      <c r="G125" t="s">
        <v>658</v>
      </c>
      <c r="H125" s="47" t="s">
        <v>94</v>
      </c>
      <c r="I125" s="42">
        <f>IF(ISBLANK(H125)," ",_xlfn.XLOOKUP(H125,Festivos!A:A,Festivos!B:B))</f>
        <v>10</v>
      </c>
      <c r="J125" s="49">
        <f>IFERROR(WORKDAY(Tabla3[[#This Row],[FECHA DE RADICACIÓN]],Tabla3[[#This Row],[DIAS HABILES RTA DP]],FESTIVOS),"")</f>
        <v>45014</v>
      </c>
      <c r="K125" s="50">
        <f ca="1">IFERROR(Tabla3[[#This Row],[FECHA DE VECIMIENTO]]-$D$1,"")</f>
        <v>2</v>
      </c>
      <c r="L125" s="42" t="str">
        <f ca="1">IF(Tabla3[[#This Row],[DIAS FALTANTES PARA VENCIMIENTO]]="","",IF(Tabla3[[#This Row],[DIAS FALTANTES PARA VENCIMIENTO]]&lt;=0,Festivos!$T$2,IF(AND(Tabla3[[#This Row],[DIAS FALTANTES PARA VENCIMIENTO]]&gt;=1,Tabla3[[#This Row],[DIAS FALTANTES PARA VENCIMIENTO]]&lt;=$D$2),Festivos!$T$3,Festivos!$T$4)))</f>
        <v>Por vencer</v>
      </c>
      <c r="M125" s="51">
        <v>45012</v>
      </c>
      <c r="N125" s="42" t="s">
        <v>98</v>
      </c>
      <c r="O125" s="63"/>
      <c r="R125" s="35" t="s">
        <v>21</v>
      </c>
    </row>
    <row r="126" spans="1:18" ht="15" x14ac:dyDescent="0.25">
      <c r="A126" s="42">
        <v>123</v>
      </c>
      <c r="B126" s="57">
        <v>20235210031902</v>
      </c>
      <c r="C126" s="54" t="s">
        <v>633</v>
      </c>
      <c r="D126" t="s">
        <v>638</v>
      </c>
      <c r="E126" t="s">
        <v>649</v>
      </c>
      <c r="F126" s="16" t="s">
        <v>113</v>
      </c>
      <c r="G126" t="s">
        <v>659</v>
      </c>
      <c r="H126" s="47" t="s">
        <v>80</v>
      </c>
      <c r="I126" s="42">
        <f>IF(ISBLANK(H126)," ",_xlfn.XLOOKUP(H126,Festivos!A:A,Festivos!B:B))</f>
        <v>10</v>
      </c>
      <c r="J126" s="49">
        <f>IFERROR(WORKDAY(Tabla3[[#This Row],[FECHA DE RADICACIÓN]],Tabla3[[#This Row],[DIAS HABILES RTA DP]],FESTIVOS),"")</f>
        <v>45019</v>
      </c>
      <c r="K126" s="50">
        <f ca="1">IFERROR(Tabla3[[#This Row],[FECHA DE VECIMIENTO]]-$D$1,"")</f>
        <v>7</v>
      </c>
      <c r="L126" s="42" t="str">
        <f ca="1">IF(Tabla3[[#This Row],[DIAS FALTANTES PARA VENCIMIENTO]]="","",IF(Tabla3[[#This Row],[DIAS FALTANTES PARA VENCIMIENTO]]&lt;=0,Festivos!$T$2,IF(AND(Tabla3[[#This Row],[DIAS FALTANTES PARA VENCIMIENTO]]&gt;=1,Tabla3[[#This Row],[DIAS FALTANTES PARA VENCIMIENTO]]&lt;=$D$2),Festivos!$T$3,Festivos!$T$4)))</f>
        <v>Con tiempo</v>
      </c>
      <c r="M126" s="51">
        <v>45012</v>
      </c>
      <c r="N126" s="42" t="s">
        <v>98</v>
      </c>
      <c r="O126" s="63"/>
      <c r="R126" s="35" t="s">
        <v>21</v>
      </c>
    </row>
    <row r="127" spans="1:18" ht="15" x14ac:dyDescent="0.25">
      <c r="A127" s="42">
        <v>124</v>
      </c>
      <c r="B127" s="57">
        <v>20235210032132</v>
      </c>
      <c r="C127" s="54" t="s">
        <v>634</v>
      </c>
      <c r="D127" t="s">
        <v>638</v>
      </c>
      <c r="E127" t="s">
        <v>650</v>
      </c>
      <c r="F127" s="16" t="s">
        <v>78</v>
      </c>
      <c r="G127" t="s">
        <v>657</v>
      </c>
      <c r="H127" s="47" t="s">
        <v>182</v>
      </c>
      <c r="I127" s="42">
        <f>IF(ISBLANK(H127)," ",_xlfn.XLOOKUP(H127,Festivos!A:A,Festivos!B:B))</f>
        <v>5</v>
      </c>
      <c r="J127" s="49">
        <f>IFERROR(WORKDAY(Tabla3[[#This Row],[FECHA DE RADICACIÓN]],Tabla3[[#This Row],[DIAS HABILES RTA DP]],FESTIVOS),"")</f>
        <v>45013</v>
      </c>
      <c r="K127" s="50">
        <f ca="1">IFERROR(Tabla3[[#This Row],[FECHA DE VECIMIENTO]]-$D$1,"")</f>
        <v>1</v>
      </c>
      <c r="L127" s="42" t="str">
        <f ca="1">IF(Tabla3[[#This Row],[DIAS FALTANTES PARA VENCIMIENTO]]="","",IF(Tabla3[[#This Row],[DIAS FALTANTES PARA VENCIMIENTO]]&lt;=0,Festivos!$T$2,IF(AND(Tabla3[[#This Row],[DIAS FALTANTES PARA VENCIMIENTO]]&gt;=1,Tabla3[[#This Row],[DIAS FALTANTES PARA VENCIMIENTO]]&lt;=$D$2),Festivos!$T$3,Festivos!$T$4)))</f>
        <v>Por vencer</v>
      </c>
      <c r="M127" s="51">
        <v>45012</v>
      </c>
      <c r="N127" s="42" t="s">
        <v>98</v>
      </c>
      <c r="O127" s="63"/>
      <c r="R127" s="35" t="s">
        <v>21</v>
      </c>
    </row>
    <row r="128" spans="1:18" ht="15" x14ac:dyDescent="0.25">
      <c r="A128" s="42">
        <v>125</v>
      </c>
      <c r="B128" s="57">
        <v>20235210032202</v>
      </c>
      <c r="C128" s="54" t="s">
        <v>635</v>
      </c>
      <c r="D128" t="s">
        <v>353</v>
      </c>
      <c r="E128" t="s">
        <v>651</v>
      </c>
      <c r="F128" s="16" t="s">
        <v>78</v>
      </c>
      <c r="G128" t="s">
        <v>657</v>
      </c>
      <c r="H128" s="47" t="s">
        <v>395</v>
      </c>
      <c r="I128" s="42">
        <f>IF(ISBLANK(H128)," ",_xlfn.XLOOKUP(H128,Festivos!A:A,Festivos!B:B))</f>
        <v>3</v>
      </c>
      <c r="J128" s="49">
        <f>IFERROR(WORKDAY(Tabla3[[#This Row],[FECHA DE RADICACIÓN]],Tabla3[[#This Row],[DIAS HABILES RTA DP]],FESTIVOS),"")</f>
        <v>45009</v>
      </c>
      <c r="K128" s="50">
        <f ca="1">IFERROR(Tabla3[[#This Row],[FECHA DE VECIMIENTO]]-$D$1,"")</f>
        <v>-3</v>
      </c>
      <c r="L128" s="42" t="str">
        <f ca="1">IF(Tabla3[[#This Row],[DIAS FALTANTES PARA VENCIMIENTO]]="","",IF(Tabla3[[#This Row],[DIAS FALTANTES PARA VENCIMIENTO]]&lt;=0,Festivos!$T$2,IF(AND(Tabla3[[#This Row],[DIAS FALTANTES PARA VENCIMIENTO]]&gt;=1,Tabla3[[#This Row],[DIAS FALTANTES PARA VENCIMIENTO]]&lt;=$D$2),Festivos!$T$3,Festivos!$T$4)))</f>
        <v>Vencido</v>
      </c>
      <c r="M128" s="51">
        <v>45012</v>
      </c>
      <c r="N128" s="42" t="s">
        <v>98</v>
      </c>
      <c r="O128" s="63"/>
      <c r="R128" s="35" t="s">
        <v>21</v>
      </c>
    </row>
    <row r="129" spans="1:18" ht="15" x14ac:dyDescent="0.25">
      <c r="A129" s="42">
        <v>126</v>
      </c>
      <c r="B129" s="57">
        <v>20235210032822</v>
      </c>
      <c r="C129" s="54" t="s">
        <v>636</v>
      </c>
      <c r="D129" t="s">
        <v>353</v>
      </c>
      <c r="E129" t="s">
        <v>652</v>
      </c>
      <c r="F129" s="16" t="s">
        <v>113</v>
      </c>
      <c r="G129" t="s">
        <v>656</v>
      </c>
      <c r="H129" s="47" t="s">
        <v>90</v>
      </c>
      <c r="I129" s="42">
        <f>IF(ISBLANK(H129)," ",_xlfn.XLOOKUP(H129,Festivos!A:A,Festivos!B:B))</f>
        <v>15</v>
      </c>
      <c r="J129" s="49">
        <f>IFERROR(WORKDAY(Tabla3[[#This Row],[FECHA DE RADICACIÓN]],Tabla3[[#This Row],[DIAS HABILES RTA DP]],FESTIVOS),"")</f>
        <v>45030</v>
      </c>
      <c r="K129" s="50">
        <f ca="1">IFERROR(Tabla3[[#This Row],[FECHA DE VECIMIENTO]]-$D$1,"")</f>
        <v>18</v>
      </c>
      <c r="L129" s="42" t="str">
        <f ca="1">IF(Tabla3[[#This Row],[DIAS FALTANTES PARA VENCIMIENTO]]="","",IF(Tabla3[[#This Row],[DIAS FALTANTES PARA VENCIMIENTO]]&lt;=0,Festivos!$T$2,IF(AND(Tabla3[[#This Row],[DIAS FALTANTES PARA VENCIMIENTO]]&gt;=1,Tabla3[[#This Row],[DIAS FALTANTES PARA VENCIMIENTO]]&lt;=$D$2),Festivos!$T$3,Festivos!$T$4)))</f>
        <v>Con tiempo</v>
      </c>
      <c r="M129" s="51" t="s">
        <v>660</v>
      </c>
      <c r="N129" s="42" t="s">
        <v>98</v>
      </c>
      <c r="O129" s="63"/>
      <c r="R129" s="35" t="s">
        <v>21</v>
      </c>
    </row>
    <row r="130" spans="1:18" ht="15" x14ac:dyDescent="0.25">
      <c r="A130" s="42">
        <v>127</v>
      </c>
      <c r="B130" s="57">
        <v>20235210033672</v>
      </c>
      <c r="C130" s="54" t="s">
        <v>637</v>
      </c>
      <c r="D130" t="s">
        <v>353</v>
      </c>
      <c r="E130" t="s">
        <v>653</v>
      </c>
      <c r="F130" s="16" t="s">
        <v>78</v>
      </c>
      <c r="G130" t="s">
        <v>657</v>
      </c>
      <c r="H130" s="47" t="s">
        <v>94</v>
      </c>
      <c r="I130" s="42">
        <f>IF(ISBLANK(H130)," ",_xlfn.XLOOKUP(H130,Festivos!A:A,Festivos!B:B))</f>
        <v>10</v>
      </c>
      <c r="J130" s="49">
        <f>IFERROR(WORKDAY(Tabla3[[#This Row],[FECHA DE RADICACIÓN]],Tabla3[[#This Row],[DIAS HABILES RTA DP]],FESTIVOS),"")</f>
        <v>45027</v>
      </c>
      <c r="K130" s="50">
        <f ca="1">IFERROR(Tabla3[[#This Row],[FECHA DE VECIMIENTO]]-$D$1,"")</f>
        <v>15</v>
      </c>
      <c r="L130" s="42" t="str">
        <f ca="1">IF(Tabla3[[#This Row],[DIAS FALTANTES PARA VENCIMIENTO]]="","",IF(Tabla3[[#This Row],[DIAS FALTANTES PARA VENCIMIENTO]]&lt;=0,Festivos!$T$2,IF(AND(Tabla3[[#This Row],[DIAS FALTANTES PARA VENCIMIENTO]]&gt;=1,Tabla3[[#This Row],[DIAS FALTANTES PARA VENCIMIENTO]]&lt;=$D$2),Festivos!$T$3,Festivos!$T$4)))</f>
        <v>Con tiempo</v>
      </c>
      <c r="M130" s="51">
        <v>45012</v>
      </c>
      <c r="N130" s="42" t="s">
        <v>98</v>
      </c>
      <c r="O130" s="63"/>
      <c r="R130" s="35" t="s">
        <v>21</v>
      </c>
    </row>
    <row r="131" spans="1:18" x14ac:dyDescent="0.25">
      <c r="A131" s="42">
        <v>128</v>
      </c>
      <c r="B131" s="60"/>
      <c r="C131" s="62"/>
      <c r="D131" s="60"/>
      <c r="E131" s="60"/>
      <c r="F131" s="47"/>
      <c r="G131" s="48"/>
      <c r="H131" s="47"/>
      <c r="I131" s="42" t="str">
        <f>IF(ISBLANK(H131)," ",_xlfn.XLOOKUP(H131,Festivos!A:A,Festivos!B:B))</f>
        <v xml:space="preserve"> </v>
      </c>
      <c r="J131" s="49" t="str">
        <f>IFERROR(WORKDAY(Tabla3[[#This Row],[FECHA DE RADICACIÓN]],Tabla3[[#This Row],[DIAS HABILES RTA DP]],FESTIVOS),"")</f>
        <v/>
      </c>
      <c r="K131" s="50" t="str">
        <f ca="1">IFERROR(Tabla3[[#This Row],[FECHA DE VECIMIENTO]]-$D$1,"")</f>
        <v/>
      </c>
      <c r="L131" s="42" t="str">
        <f ca="1">IF(Tabla3[[#This Row],[DIAS FALTANTES PARA VENCIMIENTO]]="","",IF(Tabla3[[#This Row],[DIAS FALTANTES PARA VENCIMIENTO]]&lt;=0,Festivos!$T$2,IF(AND(Tabla3[[#This Row],[DIAS FALTANTES PARA VENCIMIENTO]]&gt;=1,Tabla3[[#This Row],[DIAS FALTANTES PARA VENCIMIENTO]]&lt;=$D$2),Festivos!$T$3,Festivos!$T$4)))</f>
        <v/>
      </c>
      <c r="O131" s="63"/>
    </row>
    <row r="132" spans="1:18" x14ac:dyDescent="0.25">
      <c r="A132" s="42">
        <v>129</v>
      </c>
      <c r="B132" s="60"/>
      <c r="C132" s="62"/>
      <c r="D132" s="60"/>
      <c r="E132" s="60"/>
      <c r="F132" s="47"/>
      <c r="G132" s="48"/>
      <c r="H132" s="47"/>
      <c r="I132" s="42" t="str">
        <f>IF(ISBLANK(H132)," ",_xlfn.XLOOKUP(H132,Festivos!A:A,Festivos!B:B))</f>
        <v xml:space="preserve"> </v>
      </c>
      <c r="J132" s="49" t="str">
        <f>IFERROR(WORKDAY(Tabla3[[#This Row],[FECHA DE RADICACIÓN]],Tabla3[[#This Row],[DIAS HABILES RTA DP]],FESTIVOS),"")</f>
        <v/>
      </c>
      <c r="K132" s="50" t="str">
        <f ca="1">IFERROR(Tabla3[[#This Row],[FECHA DE VECIMIENTO]]-$D$1,"")</f>
        <v/>
      </c>
      <c r="L132" s="42" t="str">
        <f ca="1">IF(Tabla3[[#This Row],[DIAS FALTANTES PARA VENCIMIENTO]]="","",IF(Tabla3[[#This Row],[DIAS FALTANTES PARA VENCIMIENTO]]&lt;=0,Festivos!$T$2,IF(AND(Tabla3[[#This Row],[DIAS FALTANTES PARA VENCIMIENTO]]&gt;=1,Tabla3[[#This Row],[DIAS FALTANTES PARA VENCIMIENTO]]&lt;=$D$2),Festivos!$T$3,Festivos!$T$4)))</f>
        <v/>
      </c>
      <c r="O132" s="63"/>
    </row>
    <row r="133" spans="1:18" x14ac:dyDescent="0.25">
      <c r="A133" s="42">
        <v>130</v>
      </c>
      <c r="B133" s="60"/>
      <c r="C133" s="62"/>
      <c r="D133" s="60"/>
      <c r="E133" s="60"/>
      <c r="F133" s="47"/>
      <c r="G133" s="48"/>
      <c r="H133" s="47"/>
      <c r="I133" s="42" t="str">
        <f>IF(ISBLANK(H133)," ",_xlfn.XLOOKUP(H133,Festivos!A:A,Festivos!B:B))</f>
        <v xml:space="preserve"> </v>
      </c>
      <c r="J133" s="49" t="str">
        <f>IFERROR(WORKDAY(Tabla3[[#This Row],[FECHA DE RADICACIÓN]],Tabla3[[#This Row],[DIAS HABILES RTA DP]],FESTIVOS),"")</f>
        <v/>
      </c>
      <c r="K133" s="50" t="str">
        <f ca="1">IFERROR(Tabla3[[#This Row],[FECHA DE VECIMIENTO]]-$D$1,"")</f>
        <v/>
      </c>
      <c r="L133" s="42" t="str">
        <f ca="1">IF(Tabla3[[#This Row],[DIAS FALTANTES PARA VENCIMIENTO]]="","",IF(Tabla3[[#This Row],[DIAS FALTANTES PARA VENCIMIENTO]]&lt;=0,Festivos!$T$2,IF(AND(Tabla3[[#This Row],[DIAS FALTANTES PARA VENCIMIENTO]]&gt;=1,Tabla3[[#This Row],[DIAS FALTANTES PARA VENCIMIENTO]]&lt;=$D$2),Festivos!$T$3,Festivos!$T$4)))</f>
        <v/>
      </c>
      <c r="O133" s="63"/>
    </row>
    <row r="134" spans="1:18" x14ac:dyDescent="0.25">
      <c r="A134" s="42">
        <v>131</v>
      </c>
      <c r="B134" s="60"/>
      <c r="C134" s="62"/>
      <c r="D134" s="60"/>
      <c r="E134" s="60"/>
      <c r="F134" s="47"/>
      <c r="G134" s="48"/>
      <c r="H134" s="47"/>
      <c r="I134" s="42" t="str">
        <f>IF(ISBLANK(H134)," ",_xlfn.XLOOKUP(H134,Festivos!A:A,Festivos!B:B))</f>
        <v xml:space="preserve"> </v>
      </c>
      <c r="J134" s="49" t="str">
        <f>IFERROR(WORKDAY(Tabla3[[#This Row],[FECHA DE RADICACIÓN]],Tabla3[[#This Row],[DIAS HABILES RTA DP]],FESTIVOS),"")</f>
        <v/>
      </c>
      <c r="K134" s="50" t="str">
        <f ca="1">IFERROR(Tabla3[[#This Row],[FECHA DE VECIMIENTO]]-$D$1,"")</f>
        <v/>
      </c>
      <c r="L134" s="42" t="str">
        <f ca="1">IF(Tabla3[[#This Row],[DIAS FALTANTES PARA VENCIMIENTO]]="","",IF(Tabla3[[#This Row],[DIAS FALTANTES PARA VENCIMIENTO]]&lt;=0,Festivos!$T$2,IF(AND(Tabla3[[#This Row],[DIAS FALTANTES PARA VENCIMIENTO]]&gt;=1,Tabla3[[#This Row],[DIAS FALTANTES PARA VENCIMIENTO]]&lt;=$D$2),Festivos!$T$3,Festivos!$T$4)))</f>
        <v/>
      </c>
      <c r="O134" s="63"/>
    </row>
    <row r="135" spans="1:18" x14ac:dyDescent="0.25">
      <c r="A135" s="42">
        <v>132</v>
      </c>
      <c r="B135" s="60"/>
      <c r="C135" s="62"/>
      <c r="D135" s="60"/>
      <c r="E135" s="60"/>
      <c r="F135" s="47"/>
      <c r="G135" s="48"/>
      <c r="H135" s="47"/>
      <c r="I135" s="42" t="str">
        <f>IF(ISBLANK(H135)," ",_xlfn.XLOOKUP(H135,Festivos!A:A,Festivos!B:B))</f>
        <v xml:space="preserve"> </v>
      </c>
      <c r="J135" s="49" t="str">
        <f>IFERROR(WORKDAY(Tabla3[[#This Row],[FECHA DE RADICACIÓN]],Tabla3[[#This Row],[DIAS HABILES RTA DP]],FESTIVOS),"")</f>
        <v/>
      </c>
      <c r="K135" s="50" t="str">
        <f ca="1">IFERROR(Tabla3[[#This Row],[FECHA DE VECIMIENTO]]-$D$1,"")</f>
        <v/>
      </c>
      <c r="L135" s="42" t="str">
        <f ca="1">IF(Tabla3[[#This Row],[DIAS FALTANTES PARA VENCIMIENTO]]="","",IF(Tabla3[[#This Row],[DIAS FALTANTES PARA VENCIMIENTO]]&lt;=0,Festivos!$T$2,IF(AND(Tabla3[[#This Row],[DIAS FALTANTES PARA VENCIMIENTO]]&gt;=1,Tabla3[[#This Row],[DIAS FALTANTES PARA VENCIMIENTO]]&lt;=$D$2),Festivos!$T$3,Festivos!$T$4)))</f>
        <v/>
      </c>
      <c r="O135" s="63"/>
    </row>
    <row r="136" spans="1:18" x14ac:dyDescent="0.25">
      <c r="A136" s="42">
        <v>133</v>
      </c>
      <c r="B136" s="60"/>
      <c r="C136" s="62"/>
      <c r="D136" s="60"/>
      <c r="E136" s="60"/>
      <c r="F136" s="47"/>
      <c r="G136" s="48"/>
      <c r="H136" s="47"/>
      <c r="I136" s="42" t="str">
        <f>IF(ISBLANK(H136)," ",_xlfn.XLOOKUP(H136,Festivos!A:A,Festivos!B:B))</f>
        <v xml:space="preserve"> </v>
      </c>
      <c r="J136" s="49" t="str">
        <f>IFERROR(WORKDAY(Tabla3[[#This Row],[FECHA DE RADICACIÓN]],Tabla3[[#This Row],[DIAS HABILES RTA DP]],FESTIVOS),"")</f>
        <v/>
      </c>
      <c r="K136" s="50" t="str">
        <f ca="1">IFERROR(Tabla3[[#This Row],[FECHA DE VECIMIENTO]]-$D$1,"")</f>
        <v/>
      </c>
      <c r="L136" s="42" t="str">
        <f ca="1">IF(Tabla3[[#This Row],[DIAS FALTANTES PARA VENCIMIENTO]]="","",IF(Tabla3[[#This Row],[DIAS FALTANTES PARA VENCIMIENTO]]&lt;=0,Festivos!$T$2,IF(AND(Tabla3[[#This Row],[DIAS FALTANTES PARA VENCIMIENTO]]&gt;=1,Tabla3[[#This Row],[DIAS FALTANTES PARA VENCIMIENTO]]&lt;=$D$2),Festivos!$T$3,Festivos!$T$4)))</f>
        <v/>
      </c>
      <c r="O136" s="63"/>
    </row>
    <row r="137" spans="1:18" x14ac:dyDescent="0.25">
      <c r="A137" s="42">
        <v>134</v>
      </c>
      <c r="B137" s="60"/>
      <c r="C137" s="62"/>
      <c r="D137" s="60"/>
      <c r="E137" s="60"/>
      <c r="F137" s="47"/>
      <c r="G137" s="48"/>
      <c r="H137" s="47"/>
      <c r="I137" s="42" t="str">
        <f>IF(ISBLANK(H137)," ",_xlfn.XLOOKUP(H137,Festivos!A:A,Festivos!B:B))</f>
        <v xml:space="preserve"> </v>
      </c>
      <c r="J137" s="49" t="str">
        <f>IFERROR(WORKDAY(Tabla3[[#This Row],[FECHA DE RADICACIÓN]],Tabla3[[#This Row],[DIAS HABILES RTA DP]],FESTIVOS),"")</f>
        <v/>
      </c>
      <c r="K137" s="50" t="str">
        <f ca="1">IFERROR(Tabla3[[#This Row],[FECHA DE VECIMIENTO]]-$D$1,"")</f>
        <v/>
      </c>
      <c r="L137" s="42" t="str">
        <f ca="1">IF(Tabla3[[#This Row],[DIAS FALTANTES PARA VENCIMIENTO]]="","",IF(Tabla3[[#This Row],[DIAS FALTANTES PARA VENCIMIENTO]]&lt;=0,Festivos!$T$2,IF(AND(Tabla3[[#This Row],[DIAS FALTANTES PARA VENCIMIENTO]]&gt;=1,Tabla3[[#This Row],[DIAS FALTANTES PARA VENCIMIENTO]]&lt;=$D$2),Festivos!$T$3,Festivos!$T$4)))</f>
        <v/>
      </c>
      <c r="O137" s="63"/>
    </row>
    <row r="138" spans="1:18" x14ac:dyDescent="0.25">
      <c r="A138" s="42">
        <v>135</v>
      </c>
      <c r="B138" s="60"/>
      <c r="C138" s="62"/>
      <c r="D138" s="60"/>
      <c r="E138" s="60"/>
      <c r="F138" s="47"/>
      <c r="G138" s="48"/>
      <c r="H138" s="47"/>
      <c r="I138" s="42" t="str">
        <f>IF(ISBLANK(H138)," ",_xlfn.XLOOKUP(H138,Festivos!A:A,Festivos!B:B))</f>
        <v xml:space="preserve"> </v>
      </c>
      <c r="J138" s="49" t="str">
        <f>IFERROR(WORKDAY(Tabla3[[#This Row],[FECHA DE RADICACIÓN]],Tabla3[[#This Row],[DIAS HABILES RTA DP]],FESTIVOS),"")</f>
        <v/>
      </c>
      <c r="K138" s="50" t="str">
        <f ca="1">IFERROR(Tabla3[[#This Row],[FECHA DE VECIMIENTO]]-$D$1,"")</f>
        <v/>
      </c>
      <c r="L138" s="42" t="str">
        <f ca="1">IF(Tabla3[[#This Row],[DIAS FALTANTES PARA VENCIMIENTO]]="","",IF(Tabla3[[#This Row],[DIAS FALTANTES PARA VENCIMIENTO]]&lt;=0,Festivos!$T$2,IF(AND(Tabla3[[#This Row],[DIAS FALTANTES PARA VENCIMIENTO]]&gt;=1,Tabla3[[#This Row],[DIAS FALTANTES PARA VENCIMIENTO]]&lt;=$D$2),Festivos!$T$3,Festivos!$T$4)))</f>
        <v/>
      </c>
      <c r="O138" s="63"/>
    </row>
    <row r="139" spans="1:18" x14ac:dyDescent="0.25">
      <c r="A139" s="42">
        <v>136</v>
      </c>
      <c r="B139" s="60"/>
      <c r="C139" s="62"/>
      <c r="D139" s="60"/>
      <c r="E139" s="60"/>
      <c r="F139" s="47"/>
      <c r="G139" s="48"/>
      <c r="H139" s="47"/>
      <c r="I139" s="42" t="str">
        <f>IF(ISBLANK(H139)," ",_xlfn.XLOOKUP(H139,Festivos!A:A,Festivos!B:B))</f>
        <v xml:space="preserve"> </v>
      </c>
      <c r="J139" s="49" t="str">
        <f>IFERROR(WORKDAY(Tabla3[[#This Row],[FECHA DE RADICACIÓN]],Tabla3[[#This Row],[DIAS HABILES RTA DP]],FESTIVOS),"")</f>
        <v/>
      </c>
      <c r="K139" s="50" t="str">
        <f ca="1">IFERROR(Tabla3[[#This Row],[FECHA DE VECIMIENTO]]-$D$1,"")</f>
        <v/>
      </c>
      <c r="L139" s="42" t="str">
        <f ca="1">IF(Tabla3[[#This Row],[DIAS FALTANTES PARA VENCIMIENTO]]="","",IF(Tabla3[[#This Row],[DIAS FALTANTES PARA VENCIMIENTO]]&lt;=0,Festivos!$T$2,IF(AND(Tabla3[[#This Row],[DIAS FALTANTES PARA VENCIMIENTO]]&gt;=1,Tabla3[[#This Row],[DIAS FALTANTES PARA VENCIMIENTO]]&lt;=$D$2),Festivos!$T$3,Festivos!$T$4)))</f>
        <v/>
      </c>
      <c r="O139" s="63"/>
    </row>
    <row r="140" spans="1:18" x14ac:dyDescent="0.25">
      <c r="A140" s="42">
        <v>137</v>
      </c>
      <c r="B140" s="60"/>
      <c r="C140" s="62"/>
      <c r="D140" s="60"/>
      <c r="E140" s="60"/>
      <c r="F140" s="47"/>
      <c r="G140" s="48"/>
      <c r="H140" s="47"/>
      <c r="I140" s="42" t="str">
        <f>IF(ISBLANK(H140)," ",_xlfn.XLOOKUP(H140,Festivos!A:A,Festivos!B:B))</f>
        <v xml:space="preserve"> </v>
      </c>
      <c r="J140" s="49" t="str">
        <f>IFERROR(WORKDAY(Tabla3[[#This Row],[FECHA DE RADICACIÓN]],Tabla3[[#This Row],[DIAS HABILES RTA DP]],FESTIVOS),"")</f>
        <v/>
      </c>
      <c r="K140" s="50" t="str">
        <f ca="1">IFERROR(Tabla3[[#This Row],[FECHA DE VECIMIENTO]]-$D$1,"")</f>
        <v/>
      </c>
      <c r="L140" s="42" t="str">
        <f ca="1">IF(Tabla3[[#This Row],[DIAS FALTANTES PARA VENCIMIENTO]]="","",IF(Tabla3[[#This Row],[DIAS FALTANTES PARA VENCIMIENTO]]&lt;=0,Festivos!$T$2,IF(AND(Tabla3[[#This Row],[DIAS FALTANTES PARA VENCIMIENTO]]&gt;=1,Tabla3[[#This Row],[DIAS FALTANTES PARA VENCIMIENTO]]&lt;=$D$2),Festivos!$T$3,Festivos!$T$4)))</f>
        <v/>
      </c>
      <c r="O140" s="63"/>
    </row>
    <row r="141" spans="1:18" x14ac:dyDescent="0.25">
      <c r="A141" s="42">
        <v>138</v>
      </c>
      <c r="B141" s="60"/>
      <c r="C141" s="62"/>
      <c r="D141" s="60"/>
      <c r="E141" s="60"/>
      <c r="F141" s="47"/>
      <c r="G141" s="48"/>
      <c r="H141" s="47"/>
      <c r="I141" s="42" t="str">
        <f>IF(ISBLANK(H141)," ",_xlfn.XLOOKUP(H141,Festivos!A:A,Festivos!B:B))</f>
        <v xml:space="preserve"> </v>
      </c>
      <c r="J141" s="49" t="str">
        <f>IFERROR(WORKDAY(Tabla3[[#This Row],[FECHA DE RADICACIÓN]],Tabla3[[#This Row],[DIAS HABILES RTA DP]],FESTIVOS),"")</f>
        <v/>
      </c>
      <c r="K141" s="50" t="str">
        <f ca="1">IFERROR(Tabla3[[#This Row],[FECHA DE VECIMIENTO]]-$D$1,"")</f>
        <v/>
      </c>
      <c r="L141" s="42" t="str">
        <f ca="1">IF(Tabla3[[#This Row],[DIAS FALTANTES PARA VENCIMIENTO]]="","",IF(Tabla3[[#This Row],[DIAS FALTANTES PARA VENCIMIENTO]]&lt;=0,Festivos!$T$2,IF(AND(Tabla3[[#This Row],[DIAS FALTANTES PARA VENCIMIENTO]]&gt;=1,Tabla3[[#This Row],[DIAS FALTANTES PARA VENCIMIENTO]]&lt;=$D$2),Festivos!$T$3,Festivos!$T$4)))</f>
        <v/>
      </c>
      <c r="O141" s="63"/>
    </row>
    <row r="142" spans="1:18" x14ac:dyDescent="0.25">
      <c r="A142" s="42">
        <v>139</v>
      </c>
      <c r="B142" s="60"/>
      <c r="C142" s="62"/>
      <c r="D142" s="60"/>
      <c r="E142" s="60"/>
      <c r="F142" s="47"/>
      <c r="G142" s="48"/>
      <c r="H142" s="47"/>
      <c r="I142" s="42" t="str">
        <f>IF(ISBLANK(H142)," ",_xlfn.XLOOKUP(H142,Festivos!A:A,Festivos!B:B))</f>
        <v xml:space="preserve"> </v>
      </c>
      <c r="J142" s="49" t="str">
        <f>IFERROR(WORKDAY(Tabla3[[#This Row],[FECHA DE RADICACIÓN]],Tabla3[[#This Row],[DIAS HABILES RTA DP]],FESTIVOS),"")</f>
        <v/>
      </c>
      <c r="K142" s="50" t="str">
        <f ca="1">IFERROR(Tabla3[[#This Row],[FECHA DE VECIMIENTO]]-$D$1,"")</f>
        <v/>
      </c>
      <c r="L142" s="42" t="str">
        <f ca="1">IF(Tabla3[[#This Row],[DIAS FALTANTES PARA VENCIMIENTO]]="","",IF(Tabla3[[#This Row],[DIAS FALTANTES PARA VENCIMIENTO]]&lt;=0,Festivos!$T$2,IF(AND(Tabla3[[#This Row],[DIAS FALTANTES PARA VENCIMIENTO]]&gt;=1,Tabla3[[#This Row],[DIAS FALTANTES PARA VENCIMIENTO]]&lt;=$D$2),Festivos!$T$3,Festivos!$T$4)))</f>
        <v/>
      </c>
      <c r="O142" s="63"/>
    </row>
    <row r="143" spans="1:18" x14ac:dyDescent="0.25">
      <c r="A143" s="42">
        <v>140</v>
      </c>
      <c r="B143" s="60"/>
      <c r="C143" s="62"/>
      <c r="D143" s="60"/>
      <c r="E143" s="60"/>
      <c r="F143" s="47"/>
      <c r="G143" s="48"/>
      <c r="H143" s="47"/>
      <c r="I143" s="42" t="str">
        <f>IF(ISBLANK(H143)," ",_xlfn.XLOOKUP(H143,Festivos!A:A,Festivos!B:B))</f>
        <v xml:space="preserve"> </v>
      </c>
      <c r="J143" s="49" t="str">
        <f>IFERROR(WORKDAY(Tabla3[[#This Row],[FECHA DE RADICACIÓN]],Tabla3[[#This Row],[DIAS HABILES RTA DP]],FESTIVOS),"")</f>
        <v/>
      </c>
      <c r="K143" s="50" t="str">
        <f ca="1">IFERROR(Tabla3[[#This Row],[FECHA DE VECIMIENTO]]-$D$1,"")</f>
        <v/>
      </c>
      <c r="L143" s="42" t="str">
        <f ca="1">IF(Tabla3[[#This Row],[DIAS FALTANTES PARA VENCIMIENTO]]="","",IF(Tabla3[[#This Row],[DIAS FALTANTES PARA VENCIMIENTO]]&lt;=0,Festivos!$T$2,IF(AND(Tabla3[[#This Row],[DIAS FALTANTES PARA VENCIMIENTO]]&gt;=1,Tabla3[[#This Row],[DIAS FALTANTES PARA VENCIMIENTO]]&lt;=$D$2),Festivos!$T$3,Festivos!$T$4)))</f>
        <v/>
      </c>
      <c r="O143" s="63"/>
    </row>
    <row r="144" spans="1:18" x14ac:dyDescent="0.25">
      <c r="A144" s="42">
        <v>141</v>
      </c>
      <c r="B144" s="60"/>
      <c r="C144" s="62"/>
      <c r="D144" s="60"/>
      <c r="E144" s="60"/>
      <c r="F144" s="47"/>
      <c r="G144" s="48"/>
      <c r="H144" s="47"/>
      <c r="I144" s="42" t="str">
        <f>IF(ISBLANK(H144)," ",_xlfn.XLOOKUP(H144,Festivos!A:A,Festivos!B:B))</f>
        <v xml:space="preserve"> </v>
      </c>
      <c r="J144" s="49" t="str">
        <f>IFERROR(WORKDAY(Tabla3[[#This Row],[FECHA DE RADICACIÓN]],Tabla3[[#This Row],[DIAS HABILES RTA DP]],FESTIVOS),"")</f>
        <v/>
      </c>
      <c r="K144" s="50" t="str">
        <f ca="1">IFERROR(Tabla3[[#This Row],[FECHA DE VECIMIENTO]]-$D$1,"")</f>
        <v/>
      </c>
      <c r="L144" s="42" t="str">
        <f ca="1">IF(Tabla3[[#This Row],[DIAS FALTANTES PARA VENCIMIENTO]]="","",IF(Tabla3[[#This Row],[DIAS FALTANTES PARA VENCIMIENTO]]&lt;=0,Festivos!$T$2,IF(AND(Tabla3[[#This Row],[DIAS FALTANTES PARA VENCIMIENTO]]&gt;=1,Tabla3[[#This Row],[DIAS FALTANTES PARA VENCIMIENTO]]&lt;=$D$2),Festivos!$T$3,Festivos!$T$4)))</f>
        <v/>
      </c>
      <c r="O144" s="63"/>
    </row>
    <row r="145" spans="1:15" x14ac:dyDescent="0.25">
      <c r="A145" s="42">
        <v>142</v>
      </c>
      <c r="B145" s="60"/>
      <c r="C145" s="62"/>
      <c r="D145" s="60"/>
      <c r="E145" s="60"/>
      <c r="F145" s="47"/>
      <c r="G145" s="48"/>
      <c r="H145" s="47"/>
      <c r="I145" s="42" t="str">
        <f>IF(ISBLANK(H145)," ",_xlfn.XLOOKUP(H145,Festivos!A:A,Festivos!B:B))</f>
        <v xml:space="preserve"> </v>
      </c>
      <c r="J145" s="49" t="str">
        <f>IFERROR(WORKDAY(Tabla3[[#This Row],[FECHA DE RADICACIÓN]],Tabla3[[#This Row],[DIAS HABILES RTA DP]],FESTIVOS),"")</f>
        <v/>
      </c>
      <c r="K145" s="50" t="str">
        <f ca="1">IFERROR(Tabla3[[#This Row],[FECHA DE VECIMIENTO]]-$D$1,"")</f>
        <v/>
      </c>
      <c r="L145" s="42" t="str">
        <f ca="1">IF(Tabla3[[#This Row],[DIAS FALTANTES PARA VENCIMIENTO]]="","",IF(Tabla3[[#This Row],[DIAS FALTANTES PARA VENCIMIENTO]]&lt;=0,Festivos!$T$2,IF(AND(Tabla3[[#This Row],[DIAS FALTANTES PARA VENCIMIENTO]]&gt;=1,Tabla3[[#This Row],[DIAS FALTANTES PARA VENCIMIENTO]]&lt;=$D$2),Festivos!$T$3,Festivos!$T$4)))</f>
        <v/>
      </c>
      <c r="O145" s="63"/>
    </row>
    <row r="146" spans="1:15" x14ac:dyDescent="0.25">
      <c r="A146" s="42">
        <v>143</v>
      </c>
      <c r="B146" s="60"/>
      <c r="C146" s="62"/>
      <c r="D146" s="60"/>
      <c r="E146" s="60"/>
      <c r="F146" s="47"/>
      <c r="G146" s="48"/>
      <c r="H146" s="47"/>
      <c r="I146" s="42" t="str">
        <f>IF(ISBLANK(H146)," ",_xlfn.XLOOKUP(H146,Festivos!A:A,Festivos!B:B))</f>
        <v xml:space="preserve"> </v>
      </c>
      <c r="J146" s="49" t="str">
        <f>IFERROR(WORKDAY(Tabla3[[#This Row],[FECHA DE RADICACIÓN]],Tabla3[[#This Row],[DIAS HABILES RTA DP]],FESTIVOS),"")</f>
        <v/>
      </c>
      <c r="K146" s="50" t="str">
        <f ca="1">IFERROR(Tabla3[[#This Row],[FECHA DE VECIMIENTO]]-$D$1,"")</f>
        <v/>
      </c>
      <c r="L146" s="42" t="str">
        <f ca="1">IF(Tabla3[[#This Row],[DIAS FALTANTES PARA VENCIMIENTO]]="","",IF(Tabla3[[#This Row],[DIAS FALTANTES PARA VENCIMIENTO]]&lt;=0,Festivos!$T$2,IF(AND(Tabla3[[#This Row],[DIAS FALTANTES PARA VENCIMIENTO]]&gt;=1,Tabla3[[#This Row],[DIAS FALTANTES PARA VENCIMIENTO]]&lt;=$D$2),Festivos!$T$3,Festivos!$T$4)))</f>
        <v/>
      </c>
      <c r="O146" s="63"/>
    </row>
    <row r="147" spans="1:15" x14ac:dyDescent="0.25">
      <c r="A147" s="42">
        <v>144</v>
      </c>
      <c r="B147" s="60"/>
      <c r="C147" s="62"/>
      <c r="D147" s="60"/>
      <c r="E147" s="60"/>
      <c r="F147" s="47"/>
      <c r="G147" s="48"/>
      <c r="H147" s="47"/>
      <c r="I147" s="42" t="str">
        <f>IF(ISBLANK(H147)," ",_xlfn.XLOOKUP(H147,Festivos!A:A,Festivos!B:B))</f>
        <v xml:space="preserve"> </v>
      </c>
      <c r="J147" s="49" t="str">
        <f>IFERROR(WORKDAY(Tabla3[[#This Row],[FECHA DE RADICACIÓN]],Tabla3[[#This Row],[DIAS HABILES RTA DP]],FESTIVOS),"")</f>
        <v/>
      </c>
      <c r="K147" s="50" t="str">
        <f ca="1">IFERROR(Tabla3[[#This Row],[FECHA DE VECIMIENTO]]-$D$1,"")</f>
        <v/>
      </c>
      <c r="L147" s="42" t="str">
        <f ca="1">IF(Tabla3[[#This Row],[DIAS FALTANTES PARA VENCIMIENTO]]="","",IF(Tabla3[[#This Row],[DIAS FALTANTES PARA VENCIMIENTO]]&lt;=0,Festivos!$T$2,IF(AND(Tabla3[[#This Row],[DIAS FALTANTES PARA VENCIMIENTO]]&gt;=1,Tabla3[[#This Row],[DIAS FALTANTES PARA VENCIMIENTO]]&lt;=$D$2),Festivos!$T$3,Festivos!$T$4)))</f>
        <v/>
      </c>
      <c r="O147" s="63"/>
    </row>
    <row r="148" spans="1:15" x14ac:dyDescent="0.25">
      <c r="A148" s="42">
        <v>145</v>
      </c>
      <c r="B148" s="60"/>
      <c r="C148" s="62"/>
      <c r="D148" s="60"/>
      <c r="E148" s="60"/>
      <c r="F148" s="47"/>
      <c r="G148" s="48"/>
      <c r="H148" s="47"/>
      <c r="I148" s="42" t="str">
        <f>IF(ISBLANK(H148)," ",_xlfn.XLOOKUP(H148,Festivos!A:A,Festivos!B:B))</f>
        <v xml:space="preserve"> </v>
      </c>
      <c r="J148" s="49" t="str">
        <f>IFERROR(WORKDAY(Tabla3[[#This Row],[FECHA DE RADICACIÓN]],Tabla3[[#This Row],[DIAS HABILES RTA DP]],FESTIVOS),"")</f>
        <v/>
      </c>
      <c r="K148" s="50" t="str">
        <f ca="1">IFERROR(Tabla3[[#This Row],[FECHA DE VECIMIENTO]]-$D$1,"")</f>
        <v/>
      </c>
      <c r="L148" s="42" t="str">
        <f ca="1">IF(Tabla3[[#This Row],[DIAS FALTANTES PARA VENCIMIENTO]]="","",IF(Tabla3[[#This Row],[DIAS FALTANTES PARA VENCIMIENTO]]&lt;=0,Festivos!$T$2,IF(AND(Tabla3[[#This Row],[DIAS FALTANTES PARA VENCIMIENTO]]&gt;=1,Tabla3[[#This Row],[DIAS FALTANTES PARA VENCIMIENTO]]&lt;=$D$2),Festivos!$T$3,Festivos!$T$4)))</f>
        <v/>
      </c>
      <c r="O148" s="63"/>
    </row>
    <row r="149" spans="1:15" x14ac:dyDescent="0.25">
      <c r="A149" s="42">
        <v>146</v>
      </c>
      <c r="B149" s="60"/>
      <c r="C149" s="62"/>
      <c r="D149" s="60"/>
      <c r="E149" s="60"/>
      <c r="F149" s="47"/>
      <c r="G149" s="48"/>
      <c r="H149" s="47"/>
      <c r="I149" s="42" t="str">
        <f>IF(ISBLANK(H149)," ",_xlfn.XLOOKUP(H149,Festivos!A:A,Festivos!B:B))</f>
        <v xml:space="preserve"> </v>
      </c>
      <c r="J149" s="49" t="str">
        <f>IFERROR(WORKDAY(Tabla3[[#This Row],[FECHA DE RADICACIÓN]],Tabla3[[#This Row],[DIAS HABILES RTA DP]],FESTIVOS),"")</f>
        <v/>
      </c>
      <c r="K149" s="50" t="str">
        <f ca="1">IFERROR(Tabla3[[#This Row],[FECHA DE VECIMIENTO]]-$D$1,"")</f>
        <v/>
      </c>
      <c r="L149" s="42" t="str">
        <f ca="1">IF(Tabla3[[#This Row],[DIAS FALTANTES PARA VENCIMIENTO]]="","",IF(Tabla3[[#This Row],[DIAS FALTANTES PARA VENCIMIENTO]]&lt;=0,Festivos!$T$2,IF(AND(Tabla3[[#This Row],[DIAS FALTANTES PARA VENCIMIENTO]]&gt;=1,Tabla3[[#This Row],[DIAS FALTANTES PARA VENCIMIENTO]]&lt;=$D$2),Festivos!$T$3,Festivos!$T$4)))</f>
        <v/>
      </c>
      <c r="O149" s="63"/>
    </row>
    <row r="150" spans="1:15" x14ac:dyDescent="0.25">
      <c r="A150" s="42">
        <v>147</v>
      </c>
      <c r="B150" s="60"/>
      <c r="C150" s="62"/>
      <c r="D150" s="60"/>
      <c r="E150" s="60"/>
      <c r="F150" s="47"/>
      <c r="G150" s="48"/>
      <c r="H150" s="47"/>
      <c r="I150" s="42" t="str">
        <f>IF(ISBLANK(H150)," ",_xlfn.XLOOKUP(H150,Festivos!A:A,Festivos!B:B))</f>
        <v xml:space="preserve"> </v>
      </c>
      <c r="J150" s="49" t="str">
        <f>IFERROR(WORKDAY(Tabla3[[#This Row],[FECHA DE RADICACIÓN]],Tabla3[[#This Row],[DIAS HABILES RTA DP]],FESTIVOS),"")</f>
        <v/>
      </c>
      <c r="K150" s="50" t="str">
        <f ca="1">IFERROR(Tabla3[[#This Row],[FECHA DE VECIMIENTO]]-$D$1,"")</f>
        <v/>
      </c>
      <c r="L150" s="42" t="str">
        <f ca="1">IF(Tabla3[[#This Row],[DIAS FALTANTES PARA VENCIMIENTO]]="","",IF(Tabla3[[#This Row],[DIAS FALTANTES PARA VENCIMIENTO]]&lt;=0,Festivos!$T$2,IF(AND(Tabla3[[#This Row],[DIAS FALTANTES PARA VENCIMIENTO]]&gt;=1,Tabla3[[#This Row],[DIAS FALTANTES PARA VENCIMIENTO]]&lt;=$D$2),Festivos!$T$3,Festivos!$T$4)))</f>
        <v/>
      </c>
      <c r="O150" s="63"/>
    </row>
    <row r="151" spans="1:15" x14ac:dyDescent="0.25">
      <c r="A151" s="42">
        <v>148</v>
      </c>
      <c r="B151" s="60"/>
      <c r="C151" s="62"/>
      <c r="D151" s="60"/>
      <c r="E151" s="60"/>
      <c r="F151" s="47"/>
      <c r="G151" s="48"/>
      <c r="H151" s="47"/>
      <c r="I151" s="42" t="str">
        <f>IF(ISBLANK(H151)," ",_xlfn.XLOOKUP(H151,Festivos!A:A,Festivos!B:B))</f>
        <v xml:space="preserve"> </v>
      </c>
      <c r="J151" s="49" t="str">
        <f>IFERROR(WORKDAY(Tabla3[[#This Row],[FECHA DE RADICACIÓN]],Tabla3[[#This Row],[DIAS HABILES RTA DP]],FESTIVOS),"")</f>
        <v/>
      </c>
      <c r="K151" s="50" t="str">
        <f ca="1">IFERROR(Tabla3[[#This Row],[FECHA DE VECIMIENTO]]-$D$1,"")</f>
        <v/>
      </c>
      <c r="L151" s="42" t="str">
        <f ca="1">IF(Tabla3[[#This Row],[DIAS FALTANTES PARA VENCIMIENTO]]="","",IF(Tabla3[[#This Row],[DIAS FALTANTES PARA VENCIMIENTO]]&lt;=0,Festivos!$T$2,IF(AND(Tabla3[[#This Row],[DIAS FALTANTES PARA VENCIMIENTO]]&gt;=1,Tabla3[[#This Row],[DIAS FALTANTES PARA VENCIMIENTO]]&lt;=$D$2),Festivos!$T$3,Festivos!$T$4)))</f>
        <v/>
      </c>
      <c r="O151" s="63"/>
    </row>
    <row r="152" spans="1:15" x14ac:dyDescent="0.25">
      <c r="A152" s="42">
        <v>149</v>
      </c>
      <c r="B152" s="60"/>
      <c r="C152" s="62"/>
      <c r="D152" s="60"/>
      <c r="E152" s="60"/>
      <c r="F152" s="47"/>
      <c r="G152" s="48"/>
      <c r="H152" s="47"/>
      <c r="I152" s="42" t="str">
        <f>IF(ISBLANK(H152)," ",_xlfn.XLOOKUP(H152,Festivos!A:A,Festivos!B:B))</f>
        <v xml:space="preserve"> </v>
      </c>
      <c r="J152" s="49" t="str">
        <f>IFERROR(WORKDAY(Tabla3[[#This Row],[FECHA DE RADICACIÓN]],Tabla3[[#This Row],[DIAS HABILES RTA DP]],FESTIVOS),"")</f>
        <v/>
      </c>
      <c r="K152" s="50" t="str">
        <f ca="1">IFERROR(Tabla3[[#This Row],[FECHA DE VECIMIENTO]]-$D$1,"")</f>
        <v/>
      </c>
      <c r="L152" s="42" t="str">
        <f ca="1">IF(Tabla3[[#This Row],[DIAS FALTANTES PARA VENCIMIENTO]]="","",IF(Tabla3[[#This Row],[DIAS FALTANTES PARA VENCIMIENTO]]&lt;=0,Festivos!$T$2,IF(AND(Tabla3[[#This Row],[DIAS FALTANTES PARA VENCIMIENTO]]&gt;=1,Tabla3[[#This Row],[DIAS FALTANTES PARA VENCIMIENTO]]&lt;=$D$2),Festivos!$T$3,Festivos!$T$4)))</f>
        <v/>
      </c>
      <c r="O152" s="63"/>
    </row>
    <row r="153" spans="1:15" x14ac:dyDescent="0.25">
      <c r="A153" s="42">
        <v>150</v>
      </c>
      <c r="B153" s="60"/>
      <c r="C153" s="62"/>
      <c r="D153" s="60"/>
      <c r="E153" s="60"/>
      <c r="F153" s="47"/>
      <c r="G153" s="48"/>
      <c r="H153" s="47"/>
      <c r="I153" s="42" t="str">
        <f>IF(ISBLANK(H153)," ",_xlfn.XLOOKUP(H153,Festivos!A:A,Festivos!B:B))</f>
        <v xml:space="preserve"> </v>
      </c>
      <c r="J153" s="49" t="str">
        <f>IFERROR(WORKDAY(Tabla3[[#This Row],[FECHA DE RADICACIÓN]],Tabla3[[#This Row],[DIAS HABILES RTA DP]],FESTIVOS),"")</f>
        <v/>
      </c>
      <c r="K153" s="50" t="str">
        <f ca="1">IFERROR(Tabla3[[#This Row],[FECHA DE VECIMIENTO]]-$D$1,"")</f>
        <v/>
      </c>
      <c r="L153" s="42" t="str">
        <f ca="1">IF(Tabla3[[#This Row],[DIAS FALTANTES PARA VENCIMIENTO]]="","",IF(Tabla3[[#This Row],[DIAS FALTANTES PARA VENCIMIENTO]]&lt;=0,Festivos!$T$2,IF(AND(Tabla3[[#This Row],[DIAS FALTANTES PARA VENCIMIENTO]]&gt;=1,Tabla3[[#This Row],[DIAS FALTANTES PARA VENCIMIENTO]]&lt;=$D$2),Festivos!$T$3,Festivos!$T$4)))</f>
        <v/>
      </c>
      <c r="O153" s="63"/>
    </row>
    <row r="154" spans="1:15" x14ac:dyDescent="0.25">
      <c r="A154" s="42">
        <v>151</v>
      </c>
      <c r="B154" s="60"/>
      <c r="C154" s="62"/>
      <c r="D154" s="60"/>
      <c r="E154" s="60"/>
      <c r="F154" s="47"/>
      <c r="G154" s="48"/>
      <c r="H154" s="47"/>
      <c r="I154" s="42" t="str">
        <f>IF(ISBLANK(H154)," ",_xlfn.XLOOKUP(H154,Festivos!A:A,Festivos!B:B))</f>
        <v xml:space="preserve"> </v>
      </c>
      <c r="J154" s="49" t="str">
        <f>IFERROR(WORKDAY(Tabla3[[#This Row],[FECHA DE RADICACIÓN]],Tabla3[[#This Row],[DIAS HABILES RTA DP]],FESTIVOS),"")</f>
        <v/>
      </c>
      <c r="K154" s="50" t="str">
        <f ca="1">IFERROR(Tabla3[[#This Row],[FECHA DE VECIMIENTO]]-$D$1,"")</f>
        <v/>
      </c>
      <c r="L154" s="42" t="str">
        <f ca="1">IF(Tabla3[[#This Row],[DIAS FALTANTES PARA VENCIMIENTO]]="","",IF(Tabla3[[#This Row],[DIAS FALTANTES PARA VENCIMIENTO]]&lt;=0,Festivos!$T$2,IF(AND(Tabla3[[#This Row],[DIAS FALTANTES PARA VENCIMIENTO]]&gt;=1,Tabla3[[#This Row],[DIAS FALTANTES PARA VENCIMIENTO]]&lt;=$D$2),Festivos!$T$3,Festivos!$T$4)))</f>
        <v/>
      </c>
      <c r="O154" s="63"/>
    </row>
    <row r="155" spans="1:15" x14ac:dyDescent="0.25">
      <c r="A155" s="42">
        <v>152</v>
      </c>
      <c r="B155" s="60"/>
      <c r="C155" s="62"/>
      <c r="D155" s="60"/>
      <c r="E155" s="60"/>
      <c r="F155" s="47"/>
      <c r="G155" s="48"/>
      <c r="H155" s="47"/>
      <c r="I155" s="42" t="str">
        <f>IF(ISBLANK(H155)," ",_xlfn.XLOOKUP(H155,Festivos!A:A,Festivos!B:B))</f>
        <v xml:space="preserve"> </v>
      </c>
      <c r="J155" s="49" t="str">
        <f>IFERROR(WORKDAY(Tabla3[[#This Row],[FECHA DE RADICACIÓN]],Tabla3[[#This Row],[DIAS HABILES RTA DP]],FESTIVOS),"")</f>
        <v/>
      </c>
      <c r="K155" s="50" t="str">
        <f ca="1">IFERROR(Tabla3[[#This Row],[FECHA DE VECIMIENTO]]-$D$1,"")</f>
        <v/>
      </c>
      <c r="L155" s="42" t="str">
        <f ca="1">IF(Tabla3[[#This Row],[DIAS FALTANTES PARA VENCIMIENTO]]="","",IF(Tabla3[[#This Row],[DIAS FALTANTES PARA VENCIMIENTO]]&lt;=0,Festivos!$T$2,IF(AND(Tabla3[[#This Row],[DIAS FALTANTES PARA VENCIMIENTO]]&gt;=1,Tabla3[[#This Row],[DIAS FALTANTES PARA VENCIMIENTO]]&lt;=$D$2),Festivos!$T$3,Festivos!$T$4)))</f>
        <v/>
      </c>
      <c r="O155" s="63"/>
    </row>
    <row r="156" spans="1:15" x14ac:dyDescent="0.25">
      <c r="A156" s="42">
        <v>153</v>
      </c>
      <c r="B156" s="60"/>
      <c r="C156" s="62"/>
      <c r="D156" s="60"/>
      <c r="E156" s="60"/>
      <c r="F156" s="47"/>
      <c r="G156" s="48"/>
      <c r="H156" s="47"/>
      <c r="I156" s="42" t="str">
        <f>IF(ISBLANK(H156)," ",_xlfn.XLOOKUP(H156,Festivos!A:A,Festivos!B:B))</f>
        <v xml:space="preserve"> </v>
      </c>
      <c r="J156" s="49" t="str">
        <f>IFERROR(WORKDAY(Tabla3[[#This Row],[FECHA DE RADICACIÓN]],Tabla3[[#This Row],[DIAS HABILES RTA DP]],FESTIVOS),"")</f>
        <v/>
      </c>
      <c r="K156" s="50" t="str">
        <f ca="1">IFERROR(Tabla3[[#This Row],[FECHA DE VECIMIENTO]]-$D$1,"")</f>
        <v/>
      </c>
      <c r="L156" s="42" t="str">
        <f ca="1">IF(Tabla3[[#This Row],[DIAS FALTANTES PARA VENCIMIENTO]]="","",IF(Tabla3[[#This Row],[DIAS FALTANTES PARA VENCIMIENTO]]&lt;=0,Festivos!$T$2,IF(AND(Tabla3[[#This Row],[DIAS FALTANTES PARA VENCIMIENTO]]&gt;=1,Tabla3[[#This Row],[DIAS FALTANTES PARA VENCIMIENTO]]&lt;=$D$2),Festivos!$T$3,Festivos!$T$4)))</f>
        <v/>
      </c>
      <c r="O156" s="63"/>
    </row>
    <row r="157" spans="1:15" x14ac:dyDescent="0.25">
      <c r="A157" s="42">
        <v>154</v>
      </c>
      <c r="B157" s="60"/>
      <c r="C157" s="62"/>
      <c r="D157" s="60"/>
      <c r="E157" s="60"/>
      <c r="F157" s="47"/>
      <c r="G157" s="48"/>
      <c r="H157" s="47"/>
      <c r="I157" s="42" t="str">
        <f>IF(ISBLANK(H157)," ",_xlfn.XLOOKUP(H157,Festivos!A:A,Festivos!B:B))</f>
        <v xml:space="preserve"> </v>
      </c>
      <c r="J157" s="49" t="str">
        <f>IFERROR(WORKDAY(Tabla3[[#This Row],[FECHA DE RADICACIÓN]],Tabla3[[#This Row],[DIAS HABILES RTA DP]],FESTIVOS),"")</f>
        <v/>
      </c>
      <c r="K157" s="50" t="str">
        <f ca="1">IFERROR(Tabla3[[#This Row],[FECHA DE VECIMIENTO]]-$D$1,"")</f>
        <v/>
      </c>
      <c r="L157" s="42" t="str">
        <f ca="1">IF(Tabla3[[#This Row],[DIAS FALTANTES PARA VENCIMIENTO]]="","",IF(Tabla3[[#This Row],[DIAS FALTANTES PARA VENCIMIENTO]]&lt;=0,Festivos!$T$2,IF(AND(Tabla3[[#This Row],[DIAS FALTANTES PARA VENCIMIENTO]]&gt;=1,Tabla3[[#This Row],[DIAS FALTANTES PARA VENCIMIENTO]]&lt;=$D$2),Festivos!$T$3,Festivos!$T$4)))</f>
        <v/>
      </c>
      <c r="O157" s="63"/>
    </row>
    <row r="158" spans="1:15" x14ac:dyDescent="0.25">
      <c r="A158" s="42">
        <v>155</v>
      </c>
      <c r="B158" s="60"/>
      <c r="C158" s="62"/>
      <c r="D158" s="60"/>
      <c r="E158" s="60"/>
      <c r="F158" s="47"/>
      <c r="G158" s="48"/>
      <c r="H158" s="47"/>
      <c r="I158" s="42" t="str">
        <f>IF(ISBLANK(H158)," ",_xlfn.XLOOKUP(H158,Festivos!A:A,Festivos!B:B))</f>
        <v xml:space="preserve"> </v>
      </c>
      <c r="J158" s="49" t="str">
        <f>IFERROR(WORKDAY(Tabla3[[#This Row],[FECHA DE RADICACIÓN]],Tabla3[[#This Row],[DIAS HABILES RTA DP]],FESTIVOS),"")</f>
        <v/>
      </c>
      <c r="K158" s="50" t="str">
        <f ca="1">IFERROR(Tabla3[[#This Row],[FECHA DE VECIMIENTO]]-$D$1,"")</f>
        <v/>
      </c>
      <c r="L158" s="42" t="str">
        <f ca="1">IF(Tabla3[[#This Row],[DIAS FALTANTES PARA VENCIMIENTO]]="","",IF(Tabla3[[#This Row],[DIAS FALTANTES PARA VENCIMIENTO]]&lt;=0,Festivos!$T$2,IF(AND(Tabla3[[#This Row],[DIAS FALTANTES PARA VENCIMIENTO]]&gt;=1,Tabla3[[#This Row],[DIAS FALTANTES PARA VENCIMIENTO]]&lt;=$D$2),Festivos!$T$3,Festivos!$T$4)))</f>
        <v/>
      </c>
      <c r="O158" s="63"/>
    </row>
    <row r="159" spans="1:15" x14ac:dyDescent="0.25">
      <c r="A159" s="42">
        <v>156</v>
      </c>
      <c r="B159" s="60"/>
      <c r="C159" s="62"/>
      <c r="D159" s="60"/>
      <c r="E159" s="60"/>
      <c r="F159" s="47"/>
      <c r="G159" s="48"/>
      <c r="H159" s="47"/>
      <c r="I159" s="42" t="str">
        <f>IF(ISBLANK(H159)," ",_xlfn.XLOOKUP(H159,Festivos!A:A,Festivos!B:B))</f>
        <v xml:space="preserve"> </v>
      </c>
      <c r="J159" s="49" t="str">
        <f>IFERROR(WORKDAY(Tabla3[[#This Row],[FECHA DE RADICACIÓN]],Tabla3[[#This Row],[DIAS HABILES RTA DP]],FESTIVOS),"")</f>
        <v/>
      </c>
      <c r="K159" s="50" t="str">
        <f ca="1">IFERROR(Tabla3[[#This Row],[FECHA DE VECIMIENTO]]-$D$1,"")</f>
        <v/>
      </c>
      <c r="L159" s="42" t="str">
        <f ca="1">IF(Tabla3[[#This Row],[DIAS FALTANTES PARA VENCIMIENTO]]="","",IF(Tabla3[[#This Row],[DIAS FALTANTES PARA VENCIMIENTO]]&lt;=0,Festivos!$T$2,IF(AND(Tabla3[[#This Row],[DIAS FALTANTES PARA VENCIMIENTO]]&gt;=1,Tabla3[[#This Row],[DIAS FALTANTES PARA VENCIMIENTO]]&lt;=$D$2),Festivos!$T$3,Festivos!$T$4)))</f>
        <v/>
      </c>
      <c r="O159" s="63"/>
    </row>
    <row r="160" spans="1:15" x14ac:dyDescent="0.25">
      <c r="A160" s="42">
        <v>157</v>
      </c>
      <c r="B160" s="60"/>
      <c r="C160" s="62"/>
      <c r="D160" s="60"/>
      <c r="E160" s="60"/>
      <c r="F160" s="47"/>
      <c r="G160" s="48"/>
      <c r="H160" s="47"/>
      <c r="I160" s="42" t="str">
        <f>IF(ISBLANK(H160)," ",_xlfn.XLOOKUP(H160,Festivos!A:A,Festivos!B:B))</f>
        <v xml:space="preserve"> </v>
      </c>
      <c r="J160" s="49" t="str">
        <f>IFERROR(WORKDAY(Tabla3[[#This Row],[FECHA DE RADICACIÓN]],Tabla3[[#This Row],[DIAS HABILES RTA DP]],FESTIVOS),"")</f>
        <v/>
      </c>
      <c r="K160" s="50" t="str">
        <f ca="1">IFERROR(Tabla3[[#This Row],[FECHA DE VECIMIENTO]]-$D$1,"")</f>
        <v/>
      </c>
      <c r="L160" s="42" t="str">
        <f ca="1">IF(Tabla3[[#This Row],[DIAS FALTANTES PARA VENCIMIENTO]]="","",IF(Tabla3[[#This Row],[DIAS FALTANTES PARA VENCIMIENTO]]&lt;=0,Festivos!$T$2,IF(AND(Tabla3[[#This Row],[DIAS FALTANTES PARA VENCIMIENTO]]&gt;=1,Tabla3[[#This Row],[DIAS FALTANTES PARA VENCIMIENTO]]&lt;=$D$2),Festivos!$T$3,Festivos!$T$4)))</f>
        <v/>
      </c>
      <c r="O160" s="63"/>
    </row>
    <row r="161" spans="1:15" x14ac:dyDescent="0.25">
      <c r="A161" s="42">
        <v>158</v>
      </c>
      <c r="B161" s="60"/>
      <c r="C161" s="62"/>
      <c r="D161" s="60"/>
      <c r="E161" s="60"/>
      <c r="F161" s="47"/>
      <c r="G161" s="48"/>
      <c r="H161" s="47"/>
      <c r="I161" s="42" t="str">
        <f>IF(ISBLANK(H161)," ",_xlfn.XLOOKUP(H161,Festivos!A:A,Festivos!B:B))</f>
        <v xml:space="preserve"> </v>
      </c>
      <c r="J161" s="49" t="str">
        <f>IFERROR(WORKDAY(Tabla3[[#This Row],[FECHA DE RADICACIÓN]],Tabla3[[#This Row],[DIAS HABILES RTA DP]],FESTIVOS),"")</f>
        <v/>
      </c>
      <c r="K161" s="50" t="str">
        <f ca="1">IFERROR(Tabla3[[#This Row],[FECHA DE VECIMIENTO]]-$D$1,"")</f>
        <v/>
      </c>
      <c r="L161" s="42" t="str">
        <f ca="1">IF(Tabla3[[#This Row],[DIAS FALTANTES PARA VENCIMIENTO]]="","",IF(Tabla3[[#This Row],[DIAS FALTANTES PARA VENCIMIENTO]]&lt;=0,Festivos!$T$2,IF(AND(Tabla3[[#This Row],[DIAS FALTANTES PARA VENCIMIENTO]]&gt;=1,Tabla3[[#This Row],[DIAS FALTANTES PARA VENCIMIENTO]]&lt;=$D$2),Festivos!$T$3,Festivos!$T$4)))</f>
        <v/>
      </c>
      <c r="O161" s="63"/>
    </row>
    <row r="162" spans="1:15" x14ac:dyDescent="0.25">
      <c r="A162" s="42">
        <v>159</v>
      </c>
      <c r="B162" s="60"/>
      <c r="C162" s="62"/>
      <c r="D162" s="60"/>
      <c r="E162" s="60"/>
      <c r="F162" s="47"/>
      <c r="G162" s="48"/>
      <c r="H162" s="47"/>
      <c r="I162" s="42" t="str">
        <f>IF(ISBLANK(H162)," ",_xlfn.XLOOKUP(H162,Festivos!A:A,Festivos!B:B))</f>
        <v xml:space="preserve"> </v>
      </c>
      <c r="J162" s="49" t="str">
        <f>IFERROR(WORKDAY(Tabla3[[#This Row],[FECHA DE RADICACIÓN]],Tabla3[[#This Row],[DIAS HABILES RTA DP]],FESTIVOS),"")</f>
        <v/>
      </c>
      <c r="K162" s="50" t="str">
        <f ca="1">IFERROR(Tabla3[[#This Row],[FECHA DE VECIMIENTO]]-$D$1,"")</f>
        <v/>
      </c>
      <c r="L162" s="42" t="str">
        <f ca="1">IF(Tabla3[[#This Row],[DIAS FALTANTES PARA VENCIMIENTO]]="","",IF(Tabla3[[#This Row],[DIAS FALTANTES PARA VENCIMIENTO]]&lt;=0,Festivos!$T$2,IF(AND(Tabla3[[#This Row],[DIAS FALTANTES PARA VENCIMIENTO]]&gt;=1,Tabla3[[#This Row],[DIAS FALTANTES PARA VENCIMIENTO]]&lt;=$D$2),Festivos!$T$3,Festivos!$T$4)))</f>
        <v/>
      </c>
      <c r="O162" s="63"/>
    </row>
    <row r="163" spans="1:15" x14ac:dyDescent="0.25">
      <c r="A163" s="42">
        <v>160</v>
      </c>
      <c r="B163" s="60"/>
      <c r="C163" s="62"/>
      <c r="D163" s="60"/>
      <c r="E163" s="60"/>
      <c r="F163" s="47"/>
      <c r="G163" s="48"/>
      <c r="H163" s="47"/>
      <c r="I163" s="42" t="str">
        <f>IF(ISBLANK(H163)," ",_xlfn.XLOOKUP(H163,Festivos!A:A,Festivos!B:B))</f>
        <v xml:space="preserve"> </v>
      </c>
      <c r="J163" s="49" t="str">
        <f>IFERROR(WORKDAY(Tabla3[[#This Row],[FECHA DE RADICACIÓN]],Tabla3[[#This Row],[DIAS HABILES RTA DP]],FESTIVOS),"")</f>
        <v/>
      </c>
      <c r="K163" s="50" t="str">
        <f ca="1">IFERROR(Tabla3[[#This Row],[FECHA DE VECIMIENTO]]-$D$1,"")</f>
        <v/>
      </c>
      <c r="L163" s="42" t="str">
        <f ca="1">IF(Tabla3[[#This Row],[DIAS FALTANTES PARA VENCIMIENTO]]="","",IF(Tabla3[[#This Row],[DIAS FALTANTES PARA VENCIMIENTO]]&lt;=0,Festivos!$T$2,IF(AND(Tabla3[[#This Row],[DIAS FALTANTES PARA VENCIMIENTO]]&gt;=1,Tabla3[[#This Row],[DIAS FALTANTES PARA VENCIMIENTO]]&lt;=$D$2),Festivos!$T$3,Festivos!$T$4)))</f>
        <v/>
      </c>
      <c r="O163" s="63"/>
    </row>
    <row r="164" spans="1:15" x14ac:dyDescent="0.25">
      <c r="A164" s="42">
        <v>161</v>
      </c>
      <c r="B164" s="60"/>
      <c r="C164" s="62"/>
      <c r="D164" s="60"/>
      <c r="E164" s="60"/>
      <c r="F164" s="47"/>
      <c r="G164" s="48"/>
      <c r="H164" s="47"/>
      <c r="I164" s="42" t="str">
        <f>IF(ISBLANK(H164)," ",_xlfn.XLOOKUP(H164,Festivos!A:A,Festivos!B:B))</f>
        <v xml:space="preserve"> </v>
      </c>
      <c r="J164" s="49" t="str">
        <f>IFERROR(WORKDAY(Tabla3[[#This Row],[FECHA DE RADICACIÓN]],Tabla3[[#This Row],[DIAS HABILES RTA DP]],FESTIVOS),"")</f>
        <v/>
      </c>
      <c r="K164" s="50" t="str">
        <f ca="1">IFERROR(Tabla3[[#This Row],[FECHA DE VECIMIENTO]]-$D$1,"")</f>
        <v/>
      </c>
      <c r="L164" s="42" t="str">
        <f ca="1">IF(Tabla3[[#This Row],[DIAS FALTANTES PARA VENCIMIENTO]]="","",IF(Tabla3[[#This Row],[DIAS FALTANTES PARA VENCIMIENTO]]&lt;=0,Festivos!$T$2,IF(AND(Tabla3[[#This Row],[DIAS FALTANTES PARA VENCIMIENTO]]&gt;=1,Tabla3[[#This Row],[DIAS FALTANTES PARA VENCIMIENTO]]&lt;=$D$2),Festivos!$T$3,Festivos!$T$4)))</f>
        <v/>
      </c>
      <c r="O164" s="63"/>
    </row>
    <row r="165" spans="1:15" x14ac:dyDescent="0.25">
      <c r="A165" s="42">
        <v>162</v>
      </c>
      <c r="B165" s="60"/>
      <c r="C165" s="62"/>
      <c r="D165" s="60"/>
      <c r="E165" s="60"/>
      <c r="F165" s="47"/>
      <c r="G165" s="48"/>
      <c r="H165" s="47"/>
      <c r="I165" s="42" t="str">
        <f>IF(ISBLANK(H165)," ",_xlfn.XLOOKUP(H165,Festivos!A:A,Festivos!B:B))</f>
        <v xml:space="preserve"> </v>
      </c>
      <c r="J165" s="49" t="str">
        <f>IFERROR(WORKDAY(Tabla3[[#This Row],[FECHA DE RADICACIÓN]],Tabla3[[#This Row],[DIAS HABILES RTA DP]],FESTIVOS),"")</f>
        <v/>
      </c>
      <c r="K165" s="50" t="str">
        <f ca="1">IFERROR(Tabla3[[#This Row],[FECHA DE VECIMIENTO]]-$D$1,"")</f>
        <v/>
      </c>
      <c r="L165" s="42" t="str">
        <f ca="1">IF(Tabla3[[#This Row],[DIAS FALTANTES PARA VENCIMIENTO]]="","",IF(Tabla3[[#This Row],[DIAS FALTANTES PARA VENCIMIENTO]]&lt;=0,Festivos!$T$2,IF(AND(Tabla3[[#This Row],[DIAS FALTANTES PARA VENCIMIENTO]]&gt;=1,Tabla3[[#This Row],[DIAS FALTANTES PARA VENCIMIENTO]]&lt;=$D$2),Festivos!$T$3,Festivos!$T$4)))</f>
        <v/>
      </c>
      <c r="O165" s="63"/>
    </row>
    <row r="166" spans="1:15" x14ac:dyDescent="0.25">
      <c r="A166" s="42">
        <v>163</v>
      </c>
      <c r="B166" s="60"/>
      <c r="C166" s="62"/>
      <c r="D166" s="60"/>
      <c r="E166" s="60"/>
      <c r="F166" s="47"/>
      <c r="G166" s="48"/>
      <c r="H166" s="47"/>
      <c r="I166" s="42" t="str">
        <f>IF(ISBLANK(H166)," ",_xlfn.XLOOKUP(H166,Festivos!A:A,Festivos!B:B))</f>
        <v xml:space="preserve"> </v>
      </c>
      <c r="J166" s="49" t="str">
        <f>IFERROR(WORKDAY(Tabla3[[#This Row],[FECHA DE RADICACIÓN]],Tabla3[[#This Row],[DIAS HABILES RTA DP]],FESTIVOS),"")</f>
        <v/>
      </c>
      <c r="K166" s="50" t="str">
        <f ca="1">IFERROR(Tabla3[[#This Row],[FECHA DE VECIMIENTO]]-$D$1,"")</f>
        <v/>
      </c>
      <c r="L166" s="42" t="str">
        <f ca="1">IF(Tabla3[[#This Row],[DIAS FALTANTES PARA VENCIMIENTO]]="","",IF(Tabla3[[#This Row],[DIAS FALTANTES PARA VENCIMIENTO]]&lt;=0,Festivos!$T$2,IF(AND(Tabla3[[#This Row],[DIAS FALTANTES PARA VENCIMIENTO]]&gt;=1,Tabla3[[#This Row],[DIAS FALTANTES PARA VENCIMIENTO]]&lt;=$D$2),Festivos!$T$3,Festivos!$T$4)))</f>
        <v/>
      </c>
      <c r="O166" s="63"/>
    </row>
    <row r="167" spans="1:15" x14ac:dyDescent="0.25">
      <c r="A167" s="42">
        <v>164</v>
      </c>
      <c r="B167" s="60"/>
      <c r="C167" s="62"/>
      <c r="D167" s="60"/>
      <c r="E167" s="60"/>
      <c r="F167" s="47"/>
      <c r="G167" s="48"/>
      <c r="H167" s="47"/>
      <c r="I167" s="42" t="str">
        <f>IF(ISBLANK(H167)," ",_xlfn.XLOOKUP(H167,Festivos!A:A,Festivos!B:B))</f>
        <v xml:space="preserve"> </v>
      </c>
      <c r="J167" s="49" t="str">
        <f>IFERROR(WORKDAY(Tabla3[[#This Row],[FECHA DE RADICACIÓN]],Tabla3[[#This Row],[DIAS HABILES RTA DP]],FESTIVOS),"")</f>
        <v/>
      </c>
      <c r="K167" s="50" t="str">
        <f ca="1">IFERROR(Tabla3[[#This Row],[FECHA DE VECIMIENTO]]-$D$1,"")</f>
        <v/>
      </c>
      <c r="L167" s="42" t="str">
        <f ca="1">IF(Tabla3[[#This Row],[DIAS FALTANTES PARA VENCIMIENTO]]="","",IF(Tabla3[[#This Row],[DIAS FALTANTES PARA VENCIMIENTO]]&lt;=0,Festivos!$T$2,IF(AND(Tabla3[[#This Row],[DIAS FALTANTES PARA VENCIMIENTO]]&gt;=1,Tabla3[[#This Row],[DIAS FALTANTES PARA VENCIMIENTO]]&lt;=$D$2),Festivos!$T$3,Festivos!$T$4)))</f>
        <v/>
      </c>
      <c r="O167" s="63"/>
    </row>
    <row r="168" spans="1:15" x14ac:dyDescent="0.25">
      <c r="A168" s="42">
        <v>165</v>
      </c>
      <c r="B168" s="60"/>
      <c r="C168" s="62"/>
      <c r="D168" s="60"/>
      <c r="E168" s="60"/>
      <c r="F168" s="47"/>
      <c r="G168" s="48"/>
      <c r="H168" s="47"/>
      <c r="I168" s="42" t="str">
        <f>IF(ISBLANK(H168)," ",_xlfn.XLOOKUP(H168,Festivos!A:A,Festivos!B:B))</f>
        <v xml:space="preserve"> </v>
      </c>
      <c r="J168" s="49" t="str">
        <f>IFERROR(WORKDAY(Tabla3[[#This Row],[FECHA DE RADICACIÓN]],Tabla3[[#This Row],[DIAS HABILES RTA DP]],FESTIVOS),"")</f>
        <v/>
      </c>
      <c r="K168" s="50" t="str">
        <f ca="1">IFERROR(Tabla3[[#This Row],[FECHA DE VECIMIENTO]]-$D$1,"")</f>
        <v/>
      </c>
      <c r="L168" s="42" t="str">
        <f ca="1">IF(Tabla3[[#This Row],[DIAS FALTANTES PARA VENCIMIENTO]]="","",IF(Tabla3[[#This Row],[DIAS FALTANTES PARA VENCIMIENTO]]&lt;=0,Festivos!$T$2,IF(AND(Tabla3[[#This Row],[DIAS FALTANTES PARA VENCIMIENTO]]&gt;=1,Tabla3[[#This Row],[DIAS FALTANTES PARA VENCIMIENTO]]&lt;=$D$2),Festivos!$T$3,Festivos!$T$4)))</f>
        <v/>
      </c>
      <c r="O168" s="63"/>
    </row>
    <row r="169" spans="1:15" x14ac:dyDescent="0.25">
      <c r="A169" s="42">
        <v>166</v>
      </c>
      <c r="B169" s="60"/>
      <c r="C169" s="62"/>
      <c r="D169" s="60"/>
      <c r="E169" s="60"/>
      <c r="F169" s="47"/>
      <c r="G169" s="48"/>
      <c r="H169" s="47"/>
      <c r="I169" s="42" t="str">
        <f>IF(ISBLANK(H169)," ",_xlfn.XLOOKUP(H169,Festivos!A:A,Festivos!B:B))</f>
        <v xml:space="preserve"> </v>
      </c>
      <c r="J169" s="49" t="str">
        <f>IFERROR(WORKDAY(Tabla3[[#This Row],[FECHA DE RADICACIÓN]],Tabla3[[#This Row],[DIAS HABILES RTA DP]],FESTIVOS),"")</f>
        <v/>
      </c>
      <c r="K169" s="50" t="str">
        <f ca="1">IFERROR(Tabla3[[#This Row],[FECHA DE VECIMIENTO]]-$D$1,"")</f>
        <v/>
      </c>
      <c r="L169" s="42" t="str">
        <f ca="1">IF(Tabla3[[#This Row],[DIAS FALTANTES PARA VENCIMIENTO]]="","",IF(Tabla3[[#This Row],[DIAS FALTANTES PARA VENCIMIENTO]]&lt;=0,Festivos!$T$2,IF(AND(Tabla3[[#This Row],[DIAS FALTANTES PARA VENCIMIENTO]]&gt;=1,Tabla3[[#This Row],[DIAS FALTANTES PARA VENCIMIENTO]]&lt;=$D$2),Festivos!$T$3,Festivos!$T$4)))</f>
        <v/>
      </c>
      <c r="O169" s="63"/>
    </row>
    <row r="170" spans="1:15" x14ac:dyDescent="0.25">
      <c r="A170" s="42">
        <v>167</v>
      </c>
      <c r="B170" s="60"/>
      <c r="C170" s="62"/>
      <c r="D170" s="60"/>
      <c r="E170" s="60"/>
      <c r="F170" s="47"/>
      <c r="G170" s="48"/>
      <c r="H170" s="47"/>
      <c r="I170" s="42" t="str">
        <f>IF(ISBLANK(H170)," ",_xlfn.XLOOKUP(H170,Festivos!A:A,Festivos!B:B))</f>
        <v xml:space="preserve"> </v>
      </c>
      <c r="J170" s="49" t="str">
        <f>IFERROR(WORKDAY(Tabla3[[#This Row],[FECHA DE RADICACIÓN]],Tabla3[[#This Row],[DIAS HABILES RTA DP]],FESTIVOS),"")</f>
        <v/>
      </c>
      <c r="K170" s="50" t="str">
        <f ca="1">IFERROR(Tabla3[[#This Row],[FECHA DE VECIMIENTO]]-$D$1,"")</f>
        <v/>
      </c>
      <c r="L170" s="42" t="str">
        <f ca="1">IF(Tabla3[[#This Row],[DIAS FALTANTES PARA VENCIMIENTO]]="","",IF(Tabla3[[#This Row],[DIAS FALTANTES PARA VENCIMIENTO]]&lt;=0,Festivos!$T$2,IF(AND(Tabla3[[#This Row],[DIAS FALTANTES PARA VENCIMIENTO]]&gt;=1,Tabla3[[#This Row],[DIAS FALTANTES PARA VENCIMIENTO]]&lt;=$D$2),Festivos!$T$3,Festivos!$T$4)))</f>
        <v/>
      </c>
      <c r="O170" s="63"/>
    </row>
    <row r="171" spans="1:15" x14ac:dyDescent="0.25">
      <c r="A171" s="42">
        <v>168</v>
      </c>
      <c r="B171" s="60"/>
      <c r="C171" s="62"/>
      <c r="D171" s="60"/>
      <c r="E171" s="60"/>
      <c r="F171" s="47"/>
      <c r="G171" s="48"/>
      <c r="H171" s="47"/>
      <c r="I171" s="42" t="str">
        <f>IF(ISBLANK(H171)," ",_xlfn.XLOOKUP(H171,Festivos!A:A,Festivos!B:B))</f>
        <v xml:space="preserve"> </v>
      </c>
      <c r="J171" s="49" t="str">
        <f>IFERROR(WORKDAY(Tabla3[[#This Row],[FECHA DE RADICACIÓN]],Tabla3[[#This Row],[DIAS HABILES RTA DP]],FESTIVOS),"")</f>
        <v/>
      </c>
      <c r="K171" s="50" t="str">
        <f ca="1">IFERROR(Tabla3[[#This Row],[FECHA DE VECIMIENTO]]-$D$1,"")</f>
        <v/>
      </c>
      <c r="L171" s="42" t="str">
        <f ca="1">IF(Tabla3[[#This Row],[DIAS FALTANTES PARA VENCIMIENTO]]="","",IF(Tabla3[[#This Row],[DIAS FALTANTES PARA VENCIMIENTO]]&lt;=0,Festivos!$T$2,IF(AND(Tabla3[[#This Row],[DIAS FALTANTES PARA VENCIMIENTO]]&gt;=1,Tabla3[[#This Row],[DIAS FALTANTES PARA VENCIMIENTO]]&lt;=$D$2),Festivos!$T$3,Festivos!$T$4)))</f>
        <v/>
      </c>
      <c r="O171" s="63"/>
    </row>
    <row r="172" spans="1:15" x14ac:dyDescent="0.25">
      <c r="A172" s="42">
        <v>169</v>
      </c>
      <c r="B172" s="60"/>
      <c r="C172" s="62"/>
      <c r="D172" s="60"/>
      <c r="E172" s="60"/>
      <c r="F172" s="47"/>
      <c r="G172" s="48"/>
      <c r="H172" s="47"/>
      <c r="I172" s="42" t="str">
        <f>IF(ISBLANK(H172)," ",_xlfn.XLOOKUP(H172,Festivos!A:A,Festivos!B:B))</f>
        <v xml:space="preserve"> </v>
      </c>
      <c r="J172" s="49" t="str">
        <f>IFERROR(WORKDAY(Tabla3[[#This Row],[FECHA DE RADICACIÓN]],Tabla3[[#This Row],[DIAS HABILES RTA DP]],FESTIVOS),"")</f>
        <v/>
      </c>
      <c r="K172" s="50" t="str">
        <f ca="1">IFERROR(Tabla3[[#This Row],[FECHA DE VECIMIENTO]]-$D$1,"")</f>
        <v/>
      </c>
      <c r="L172" s="42" t="str">
        <f ca="1">IF(Tabla3[[#This Row],[DIAS FALTANTES PARA VENCIMIENTO]]="","",IF(Tabla3[[#This Row],[DIAS FALTANTES PARA VENCIMIENTO]]&lt;=0,Festivos!$T$2,IF(AND(Tabla3[[#This Row],[DIAS FALTANTES PARA VENCIMIENTO]]&gt;=1,Tabla3[[#This Row],[DIAS FALTANTES PARA VENCIMIENTO]]&lt;=$D$2),Festivos!$T$3,Festivos!$T$4)))</f>
        <v/>
      </c>
      <c r="O172" s="63"/>
    </row>
    <row r="173" spans="1:15" x14ac:dyDescent="0.25">
      <c r="A173" s="42">
        <v>170</v>
      </c>
      <c r="B173" s="60"/>
      <c r="C173" s="62"/>
      <c r="D173" s="60"/>
      <c r="E173" s="60"/>
      <c r="F173" s="47"/>
      <c r="G173" s="48"/>
      <c r="H173" s="47"/>
      <c r="I173" s="42" t="str">
        <f>IF(ISBLANK(H173)," ",_xlfn.XLOOKUP(H173,Festivos!A:A,Festivos!B:B))</f>
        <v xml:space="preserve"> </v>
      </c>
      <c r="J173" s="49" t="str">
        <f>IFERROR(WORKDAY(Tabla3[[#This Row],[FECHA DE RADICACIÓN]],Tabla3[[#This Row],[DIAS HABILES RTA DP]],FESTIVOS),"")</f>
        <v/>
      </c>
      <c r="K173" s="50" t="str">
        <f ca="1">IFERROR(Tabla3[[#This Row],[FECHA DE VECIMIENTO]]-$D$1,"")</f>
        <v/>
      </c>
      <c r="L173" s="42" t="str">
        <f ca="1">IF(Tabla3[[#This Row],[DIAS FALTANTES PARA VENCIMIENTO]]="","",IF(Tabla3[[#This Row],[DIAS FALTANTES PARA VENCIMIENTO]]&lt;=0,Festivos!$T$2,IF(AND(Tabla3[[#This Row],[DIAS FALTANTES PARA VENCIMIENTO]]&gt;=1,Tabla3[[#This Row],[DIAS FALTANTES PARA VENCIMIENTO]]&lt;=$D$2),Festivos!$T$3,Festivos!$T$4)))</f>
        <v/>
      </c>
      <c r="O173" s="63"/>
    </row>
    <row r="174" spans="1:15" x14ac:dyDescent="0.25">
      <c r="A174" s="42">
        <v>171</v>
      </c>
      <c r="B174" s="60"/>
      <c r="C174" s="62"/>
      <c r="D174" s="60"/>
      <c r="E174" s="60"/>
      <c r="F174" s="47"/>
      <c r="G174" s="48"/>
      <c r="H174" s="47"/>
      <c r="I174" s="42" t="str">
        <f>IF(ISBLANK(H174)," ",_xlfn.XLOOKUP(H174,Festivos!A:A,Festivos!B:B))</f>
        <v xml:space="preserve"> </v>
      </c>
      <c r="J174" s="49" t="str">
        <f>IFERROR(WORKDAY(Tabla3[[#This Row],[FECHA DE RADICACIÓN]],Tabla3[[#This Row],[DIAS HABILES RTA DP]],FESTIVOS),"")</f>
        <v/>
      </c>
      <c r="K174" s="50" t="str">
        <f ca="1">IFERROR(Tabla3[[#This Row],[FECHA DE VECIMIENTO]]-$D$1,"")</f>
        <v/>
      </c>
      <c r="L174" s="42" t="str">
        <f ca="1">IF(Tabla3[[#This Row],[DIAS FALTANTES PARA VENCIMIENTO]]="","",IF(Tabla3[[#This Row],[DIAS FALTANTES PARA VENCIMIENTO]]&lt;=0,Festivos!$T$2,IF(AND(Tabla3[[#This Row],[DIAS FALTANTES PARA VENCIMIENTO]]&gt;=1,Tabla3[[#This Row],[DIAS FALTANTES PARA VENCIMIENTO]]&lt;=$D$2),Festivos!$T$3,Festivos!$T$4)))</f>
        <v/>
      </c>
      <c r="O174" s="63"/>
    </row>
    <row r="175" spans="1:15" x14ac:dyDescent="0.25">
      <c r="A175" s="42">
        <v>172</v>
      </c>
      <c r="B175" s="60"/>
      <c r="C175" s="62"/>
      <c r="D175" s="60"/>
      <c r="E175" s="60"/>
      <c r="F175" s="47"/>
      <c r="G175" s="48"/>
      <c r="H175" s="47"/>
      <c r="I175" s="42" t="str">
        <f>IF(ISBLANK(H175)," ",_xlfn.XLOOKUP(H175,Festivos!A:A,Festivos!B:B))</f>
        <v xml:space="preserve"> </v>
      </c>
      <c r="J175" s="49" t="str">
        <f>IFERROR(WORKDAY(Tabla3[[#This Row],[FECHA DE RADICACIÓN]],Tabla3[[#This Row],[DIAS HABILES RTA DP]],FESTIVOS),"")</f>
        <v/>
      </c>
      <c r="K175" s="50" t="str">
        <f ca="1">IFERROR(Tabla3[[#This Row],[FECHA DE VECIMIENTO]]-$D$1,"")</f>
        <v/>
      </c>
      <c r="L175" s="42" t="str">
        <f ca="1">IF(Tabla3[[#This Row],[DIAS FALTANTES PARA VENCIMIENTO]]="","",IF(Tabla3[[#This Row],[DIAS FALTANTES PARA VENCIMIENTO]]&lt;=0,Festivos!$T$2,IF(AND(Tabla3[[#This Row],[DIAS FALTANTES PARA VENCIMIENTO]]&gt;=1,Tabla3[[#This Row],[DIAS FALTANTES PARA VENCIMIENTO]]&lt;=$D$2),Festivos!$T$3,Festivos!$T$4)))</f>
        <v/>
      </c>
      <c r="O175" s="63"/>
    </row>
    <row r="176" spans="1:15" x14ac:dyDescent="0.25">
      <c r="A176" s="42">
        <v>173</v>
      </c>
      <c r="B176" s="60"/>
      <c r="C176" s="62"/>
      <c r="D176" s="60"/>
      <c r="E176" s="60"/>
      <c r="F176" s="47"/>
      <c r="G176" s="48"/>
      <c r="H176" s="47"/>
      <c r="I176" s="42" t="str">
        <f>IF(ISBLANK(H176)," ",_xlfn.XLOOKUP(H176,Festivos!A:A,Festivos!B:B))</f>
        <v xml:space="preserve"> </v>
      </c>
      <c r="J176" s="49" t="str">
        <f>IFERROR(WORKDAY(Tabla3[[#This Row],[FECHA DE RADICACIÓN]],Tabla3[[#This Row],[DIAS HABILES RTA DP]],FESTIVOS),"")</f>
        <v/>
      </c>
      <c r="K176" s="50" t="str">
        <f ca="1">IFERROR(Tabla3[[#This Row],[FECHA DE VECIMIENTO]]-$D$1,"")</f>
        <v/>
      </c>
      <c r="L176" s="42" t="str">
        <f ca="1">IF(Tabla3[[#This Row],[DIAS FALTANTES PARA VENCIMIENTO]]="","",IF(Tabla3[[#This Row],[DIAS FALTANTES PARA VENCIMIENTO]]&lt;=0,Festivos!$T$2,IF(AND(Tabla3[[#This Row],[DIAS FALTANTES PARA VENCIMIENTO]]&gt;=1,Tabla3[[#This Row],[DIAS FALTANTES PARA VENCIMIENTO]]&lt;=$D$2),Festivos!$T$3,Festivos!$T$4)))</f>
        <v/>
      </c>
      <c r="O176" s="63"/>
    </row>
    <row r="177" spans="1:15" x14ac:dyDescent="0.25">
      <c r="A177" s="42">
        <v>174</v>
      </c>
      <c r="B177" s="60"/>
      <c r="C177" s="62"/>
      <c r="D177" s="60"/>
      <c r="E177" s="60"/>
      <c r="F177" s="47"/>
      <c r="G177" s="48"/>
      <c r="H177" s="47"/>
      <c r="I177" s="42" t="str">
        <f>IF(ISBLANK(H177)," ",_xlfn.XLOOKUP(H177,Festivos!A:A,Festivos!B:B))</f>
        <v xml:space="preserve"> </v>
      </c>
      <c r="J177" s="49" t="str">
        <f>IFERROR(WORKDAY(Tabla3[[#This Row],[FECHA DE RADICACIÓN]],Tabla3[[#This Row],[DIAS HABILES RTA DP]],FESTIVOS),"")</f>
        <v/>
      </c>
      <c r="K177" s="50" t="str">
        <f ca="1">IFERROR(Tabla3[[#This Row],[FECHA DE VECIMIENTO]]-$D$1,"")</f>
        <v/>
      </c>
      <c r="L177" s="42" t="str">
        <f ca="1">IF(Tabla3[[#This Row],[DIAS FALTANTES PARA VENCIMIENTO]]="","",IF(Tabla3[[#This Row],[DIAS FALTANTES PARA VENCIMIENTO]]&lt;=0,Festivos!$T$2,IF(AND(Tabla3[[#This Row],[DIAS FALTANTES PARA VENCIMIENTO]]&gt;=1,Tabla3[[#This Row],[DIAS FALTANTES PARA VENCIMIENTO]]&lt;=$D$2),Festivos!$T$3,Festivos!$T$4)))</f>
        <v/>
      </c>
      <c r="O177" s="63"/>
    </row>
    <row r="178" spans="1:15" x14ac:dyDescent="0.25">
      <c r="A178" s="42">
        <v>175</v>
      </c>
      <c r="B178" s="60"/>
      <c r="C178" s="62"/>
      <c r="D178" s="60"/>
      <c r="E178" s="60"/>
      <c r="F178" s="47"/>
      <c r="G178" s="48"/>
      <c r="H178" s="47"/>
      <c r="I178" s="42" t="str">
        <f>IF(ISBLANK(H178)," ",_xlfn.XLOOKUP(H178,Festivos!A:A,Festivos!B:B))</f>
        <v xml:space="preserve"> </v>
      </c>
      <c r="J178" s="49" t="str">
        <f>IFERROR(WORKDAY(Tabla3[[#This Row],[FECHA DE RADICACIÓN]],Tabla3[[#This Row],[DIAS HABILES RTA DP]],FESTIVOS),"")</f>
        <v/>
      </c>
      <c r="K178" s="50" t="str">
        <f ca="1">IFERROR(Tabla3[[#This Row],[FECHA DE VECIMIENTO]]-$D$1,"")</f>
        <v/>
      </c>
      <c r="L178" s="42" t="str">
        <f ca="1">IF(Tabla3[[#This Row],[DIAS FALTANTES PARA VENCIMIENTO]]="","",IF(Tabla3[[#This Row],[DIAS FALTANTES PARA VENCIMIENTO]]&lt;=0,Festivos!$T$2,IF(AND(Tabla3[[#This Row],[DIAS FALTANTES PARA VENCIMIENTO]]&gt;=1,Tabla3[[#This Row],[DIAS FALTANTES PARA VENCIMIENTO]]&lt;=$D$2),Festivos!$T$3,Festivos!$T$4)))</f>
        <v/>
      </c>
      <c r="O178" s="63"/>
    </row>
    <row r="179" spans="1:15" x14ac:dyDescent="0.25">
      <c r="A179" s="42">
        <v>176</v>
      </c>
      <c r="B179" s="60"/>
      <c r="C179" s="62"/>
      <c r="D179" s="60"/>
      <c r="E179" s="60"/>
      <c r="F179" s="47"/>
      <c r="G179" s="48"/>
      <c r="H179" s="47"/>
      <c r="I179" s="42" t="str">
        <f>IF(ISBLANK(H179)," ",_xlfn.XLOOKUP(H179,Festivos!A:A,Festivos!B:B))</f>
        <v xml:space="preserve"> </v>
      </c>
      <c r="J179" s="49" t="str">
        <f>IFERROR(WORKDAY(Tabla3[[#This Row],[FECHA DE RADICACIÓN]],Tabla3[[#This Row],[DIAS HABILES RTA DP]],FESTIVOS),"")</f>
        <v/>
      </c>
      <c r="K179" s="50" t="str">
        <f ca="1">IFERROR(Tabla3[[#This Row],[FECHA DE VECIMIENTO]]-$D$1,"")</f>
        <v/>
      </c>
      <c r="L179" s="42" t="str">
        <f ca="1">IF(Tabla3[[#This Row],[DIAS FALTANTES PARA VENCIMIENTO]]="","",IF(Tabla3[[#This Row],[DIAS FALTANTES PARA VENCIMIENTO]]&lt;=0,Festivos!$T$2,IF(AND(Tabla3[[#This Row],[DIAS FALTANTES PARA VENCIMIENTO]]&gt;=1,Tabla3[[#This Row],[DIAS FALTANTES PARA VENCIMIENTO]]&lt;=$D$2),Festivos!$T$3,Festivos!$T$4)))</f>
        <v/>
      </c>
      <c r="O179" s="63"/>
    </row>
    <row r="180" spans="1:15" x14ac:dyDescent="0.25">
      <c r="A180" s="42">
        <v>177</v>
      </c>
      <c r="B180" s="60"/>
      <c r="C180" s="62"/>
      <c r="D180" s="60"/>
      <c r="E180" s="60"/>
      <c r="F180" s="47"/>
      <c r="G180" s="48"/>
      <c r="H180" s="47"/>
      <c r="I180" s="42" t="str">
        <f>IF(ISBLANK(H180)," ",_xlfn.XLOOKUP(H180,Festivos!A:A,Festivos!B:B))</f>
        <v xml:space="preserve"> </v>
      </c>
      <c r="J180" s="49" t="str">
        <f>IFERROR(WORKDAY(Tabla3[[#This Row],[FECHA DE RADICACIÓN]],Tabla3[[#This Row],[DIAS HABILES RTA DP]],FESTIVOS),"")</f>
        <v/>
      </c>
      <c r="K180" s="50" t="str">
        <f ca="1">IFERROR(Tabla3[[#This Row],[FECHA DE VECIMIENTO]]-$D$1,"")</f>
        <v/>
      </c>
      <c r="L180" s="42" t="str">
        <f ca="1">IF(Tabla3[[#This Row],[DIAS FALTANTES PARA VENCIMIENTO]]="","",IF(Tabla3[[#This Row],[DIAS FALTANTES PARA VENCIMIENTO]]&lt;=0,Festivos!$T$2,IF(AND(Tabla3[[#This Row],[DIAS FALTANTES PARA VENCIMIENTO]]&gt;=1,Tabla3[[#This Row],[DIAS FALTANTES PARA VENCIMIENTO]]&lt;=$D$2),Festivos!$T$3,Festivos!$T$4)))</f>
        <v/>
      </c>
      <c r="O180" s="63"/>
    </row>
    <row r="181" spans="1:15" x14ac:dyDescent="0.25">
      <c r="A181" s="42">
        <v>178</v>
      </c>
      <c r="B181" s="60"/>
      <c r="C181" s="62"/>
      <c r="D181" s="60"/>
      <c r="E181" s="60"/>
      <c r="F181" s="47"/>
      <c r="G181" s="48"/>
      <c r="H181" s="47"/>
      <c r="I181" s="42" t="str">
        <f>IF(ISBLANK(H181)," ",_xlfn.XLOOKUP(H181,Festivos!A:A,Festivos!B:B))</f>
        <v xml:space="preserve"> </v>
      </c>
      <c r="J181" s="49" t="str">
        <f>IFERROR(WORKDAY(Tabla3[[#This Row],[FECHA DE RADICACIÓN]],Tabla3[[#This Row],[DIAS HABILES RTA DP]],FESTIVOS),"")</f>
        <v/>
      </c>
      <c r="K181" s="50" t="str">
        <f ca="1">IFERROR(Tabla3[[#This Row],[FECHA DE VECIMIENTO]]-$D$1,"")</f>
        <v/>
      </c>
      <c r="L181" s="42" t="str">
        <f ca="1">IF(Tabla3[[#This Row],[DIAS FALTANTES PARA VENCIMIENTO]]="","",IF(Tabla3[[#This Row],[DIAS FALTANTES PARA VENCIMIENTO]]&lt;=0,Festivos!$T$2,IF(AND(Tabla3[[#This Row],[DIAS FALTANTES PARA VENCIMIENTO]]&gt;=1,Tabla3[[#This Row],[DIAS FALTANTES PARA VENCIMIENTO]]&lt;=$D$2),Festivos!$T$3,Festivos!$T$4)))</f>
        <v/>
      </c>
      <c r="O181" s="63"/>
    </row>
    <row r="182" spans="1:15" x14ac:dyDescent="0.25">
      <c r="A182" s="42">
        <v>179</v>
      </c>
      <c r="B182" s="60"/>
      <c r="C182" s="62"/>
      <c r="D182" s="60"/>
      <c r="E182" s="60"/>
      <c r="F182" s="47"/>
      <c r="G182" s="48"/>
      <c r="H182" s="47"/>
      <c r="I182" s="42" t="str">
        <f>IF(ISBLANK(H182)," ",_xlfn.XLOOKUP(H182,Festivos!A:A,Festivos!B:B))</f>
        <v xml:space="preserve"> </v>
      </c>
      <c r="J182" s="49" t="str">
        <f>IFERROR(WORKDAY(Tabla3[[#This Row],[FECHA DE RADICACIÓN]],Tabla3[[#This Row],[DIAS HABILES RTA DP]],FESTIVOS),"")</f>
        <v/>
      </c>
      <c r="K182" s="50" t="str">
        <f ca="1">IFERROR(Tabla3[[#This Row],[FECHA DE VECIMIENTO]]-$D$1,"")</f>
        <v/>
      </c>
      <c r="L182" s="42" t="str">
        <f ca="1">IF(Tabla3[[#This Row],[DIAS FALTANTES PARA VENCIMIENTO]]="","",IF(Tabla3[[#This Row],[DIAS FALTANTES PARA VENCIMIENTO]]&lt;=0,Festivos!$T$2,IF(AND(Tabla3[[#This Row],[DIAS FALTANTES PARA VENCIMIENTO]]&gt;=1,Tabla3[[#This Row],[DIAS FALTANTES PARA VENCIMIENTO]]&lt;=$D$2),Festivos!$T$3,Festivos!$T$4)))</f>
        <v/>
      </c>
      <c r="O182" s="63"/>
    </row>
    <row r="183" spans="1:15" x14ac:dyDescent="0.25">
      <c r="A183" s="42">
        <v>180</v>
      </c>
      <c r="B183" s="60"/>
      <c r="C183" s="62"/>
      <c r="D183" s="60"/>
      <c r="E183" s="60"/>
      <c r="F183" s="47"/>
      <c r="G183" s="48"/>
      <c r="H183" s="47"/>
      <c r="I183" s="42" t="str">
        <f>IF(ISBLANK(H183)," ",_xlfn.XLOOKUP(H183,Festivos!A:A,Festivos!B:B))</f>
        <v xml:space="preserve"> </v>
      </c>
      <c r="J183" s="49" t="str">
        <f>IFERROR(WORKDAY(Tabla3[[#This Row],[FECHA DE RADICACIÓN]],Tabla3[[#This Row],[DIAS HABILES RTA DP]],FESTIVOS),"")</f>
        <v/>
      </c>
      <c r="K183" s="50" t="str">
        <f ca="1">IFERROR(Tabla3[[#This Row],[FECHA DE VECIMIENTO]]-$D$1,"")</f>
        <v/>
      </c>
      <c r="L183" s="42" t="str">
        <f ca="1">IF(Tabla3[[#This Row],[DIAS FALTANTES PARA VENCIMIENTO]]="","",IF(Tabla3[[#This Row],[DIAS FALTANTES PARA VENCIMIENTO]]&lt;=0,Festivos!$T$2,IF(AND(Tabla3[[#This Row],[DIAS FALTANTES PARA VENCIMIENTO]]&gt;=1,Tabla3[[#This Row],[DIAS FALTANTES PARA VENCIMIENTO]]&lt;=$D$2),Festivos!$T$3,Festivos!$T$4)))</f>
        <v/>
      </c>
      <c r="O183" s="63"/>
    </row>
    <row r="184" spans="1:15" x14ac:dyDescent="0.25">
      <c r="A184" s="42">
        <v>181</v>
      </c>
      <c r="B184" s="60"/>
      <c r="C184" s="62"/>
      <c r="D184" s="60"/>
      <c r="E184" s="60"/>
      <c r="F184" s="47"/>
      <c r="G184" s="48"/>
      <c r="H184" s="47"/>
      <c r="I184" s="42" t="str">
        <f>IF(ISBLANK(H184)," ",_xlfn.XLOOKUP(H184,Festivos!A:A,Festivos!B:B))</f>
        <v xml:space="preserve"> </v>
      </c>
      <c r="J184" s="49" t="str">
        <f>IFERROR(WORKDAY(Tabla3[[#This Row],[FECHA DE RADICACIÓN]],Tabla3[[#This Row],[DIAS HABILES RTA DP]],FESTIVOS),"")</f>
        <v/>
      </c>
      <c r="K184" s="50" t="str">
        <f ca="1">IFERROR(Tabla3[[#This Row],[FECHA DE VECIMIENTO]]-$D$1,"")</f>
        <v/>
      </c>
      <c r="L184" s="42" t="str">
        <f ca="1">IF(Tabla3[[#This Row],[DIAS FALTANTES PARA VENCIMIENTO]]="","",IF(Tabla3[[#This Row],[DIAS FALTANTES PARA VENCIMIENTO]]&lt;=0,Festivos!$T$2,IF(AND(Tabla3[[#This Row],[DIAS FALTANTES PARA VENCIMIENTO]]&gt;=1,Tabla3[[#This Row],[DIAS FALTANTES PARA VENCIMIENTO]]&lt;=$D$2),Festivos!$T$3,Festivos!$T$4)))</f>
        <v/>
      </c>
      <c r="O184" s="63"/>
    </row>
    <row r="185" spans="1:15" x14ac:dyDescent="0.25">
      <c r="A185" s="42">
        <v>182</v>
      </c>
      <c r="B185" s="60"/>
      <c r="C185" s="62"/>
      <c r="D185" s="60"/>
      <c r="E185" s="60"/>
      <c r="F185" s="47"/>
      <c r="G185" s="48"/>
      <c r="H185" s="47"/>
      <c r="I185" s="42" t="str">
        <f>IF(ISBLANK(H185)," ",_xlfn.XLOOKUP(H185,Festivos!A:A,Festivos!B:B))</f>
        <v xml:space="preserve"> </v>
      </c>
      <c r="J185" s="49" t="str">
        <f>IFERROR(WORKDAY(Tabla3[[#This Row],[FECHA DE RADICACIÓN]],Tabla3[[#This Row],[DIAS HABILES RTA DP]],FESTIVOS),"")</f>
        <v/>
      </c>
      <c r="K185" s="50" t="str">
        <f ca="1">IFERROR(Tabla3[[#This Row],[FECHA DE VECIMIENTO]]-$D$1,"")</f>
        <v/>
      </c>
      <c r="L185" s="42" t="str">
        <f ca="1">IF(Tabla3[[#This Row],[DIAS FALTANTES PARA VENCIMIENTO]]="","",IF(Tabla3[[#This Row],[DIAS FALTANTES PARA VENCIMIENTO]]&lt;=0,Festivos!$T$2,IF(AND(Tabla3[[#This Row],[DIAS FALTANTES PARA VENCIMIENTO]]&gt;=1,Tabla3[[#This Row],[DIAS FALTANTES PARA VENCIMIENTO]]&lt;=$D$2),Festivos!$T$3,Festivos!$T$4)))</f>
        <v/>
      </c>
      <c r="O185" s="63"/>
    </row>
    <row r="186" spans="1:15" x14ac:dyDescent="0.25">
      <c r="A186" s="42">
        <v>183</v>
      </c>
      <c r="B186" s="60"/>
      <c r="C186" s="62"/>
      <c r="D186" s="60"/>
      <c r="E186" s="60"/>
      <c r="F186" s="47"/>
      <c r="G186" s="48"/>
      <c r="H186" s="47"/>
      <c r="I186" s="42" t="str">
        <f>IF(ISBLANK(H186)," ",_xlfn.XLOOKUP(H186,Festivos!A:A,Festivos!B:B))</f>
        <v xml:space="preserve"> </v>
      </c>
      <c r="J186" s="49" t="str">
        <f>IFERROR(WORKDAY(Tabla3[[#This Row],[FECHA DE RADICACIÓN]],Tabla3[[#This Row],[DIAS HABILES RTA DP]],FESTIVOS),"")</f>
        <v/>
      </c>
      <c r="K186" s="50" t="str">
        <f ca="1">IFERROR(Tabla3[[#This Row],[FECHA DE VECIMIENTO]]-$D$1,"")</f>
        <v/>
      </c>
      <c r="L186" s="42" t="str">
        <f ca="1">IF(Tabla3[[#This Row],[DIAS FALTANTES PARA VENCIMIENTO]]="","",IF(Tabla3[[#This Row],[DIAS FALTANTES PARA VENCIMIENTO]]&lt;=0,Festivos!$T$2,IF(AND(Tabla3[[#This Row],[DIAS FALTANTES PARA VENCIMIENTO]]&gt;=1,Tabla3[[#This Row],[DIAS FALTANTES PARA VENCIMIENTO]]&lt;=$D$2),Festivos!$T$3,Festivos!$T$4)))</f>
        <v/>
      </c>
      <c r="O186" s="63"/>
    </row>
    <row r="187" spans="1:15" x14ac:dyDescent="0.25">
      <c r="A187" s="42">
        <v>184</v>
      </c>
      <c r="B187" s="60"/>
      <c r="C187" s="62"/>
      <c r="D187" s="60"/>
      <c r="E187" s="60"/>
      <c r="F187" s="47"/>
      <c r="G187" s="48"/>
      <c r="H187" s="47"/>
      <c r="I187" s="42" t="str">
        <f>IF(ISBLANK(H187)," ",_xlfn.XLOOKUP(H187,Festivos!A:A,Festivos!B:B))</f>
        <v xml:space="preserve"> </v>
      </c>
      <c r="J187" s="49" t="str">
        <f>IFERROR(WORKDAY(Tabla3[[#This Row],[FECHA DE RADICACIÓN]],Tabla3[[#This Row],[DIAS HABILES RTA DP]],FESTIVOS),"")</f>
        <v/>
      </c>
      <c r="K187" s="50" t="str">
        <f ca="1">IFERROR(Tabla3[[#This Row],[FECHA DE VECIMIENTO]]-$D$1,"")</f>
        <v/>
      </c>
      <c r="L187" s="42" t="str">
        <f ca="1">IF(Tabla3[[#This Row],[DIAS FALTANTES PARA VENCIMIENTO]]="","",IF(Tabla3[[#This Row],[DIAS FALTANTES PARA VENCIMIENTO]]&lt;=0,Festivos!$T$2,IF(AND(Tabla3[[#This Row],[DIAS FALTANTES PARA VENCIMIENTO]]&gt;=1,Tabla3[[#This Row],[DIAS FALTANTES PARA VENCIMIENTO]]&lt;=$D$2),Festivos!$T$3,Festivos!$T$4)))</f>
        <v/>
      </c>
      <c r="O187" s="63"/>
    </row>
    <row r="188" spans="1:15" x14ac:dyDescent="0.25">
      <c r="A188" s="42">
        <v>185</v>
      </c>
      <c r="B188" s="60"/>
      <c r="C188" s="62"/>
      <c r="D188" s="60"/>
      <c r="E188" s="60"/>
      <c r="F188" s="47"/>
      <c r="G188" s="48"/>
      <c r="H188" s="47"/>
      <c r="I188" s="42" t="str">
        <f>IF(ISBLANK(H188)," ",_xlfn.XLOOKUP(H188,Festivos!A:A,Festivos!B:B))</f>
        <v xml:space="preserve"> </v>
      </c>
      <c r="J188" s="49" t="str">
        <f>IFERROR(WORKDAY(Tabla3[[#This Row],[FECHA DE RADICACIÓN]],Tabla3[[#This Row],[DIAS HABILES RTA DP]],FESTIVOS),"")</f>
        <v/>
      </c>
      <c r="K188" s="50" t="str">
        <f ca="1">IFERROR(Tabla3[[#This Row],[FECHA DE VECIMIENTO]]-$D$1,"")</f>
        <v/>
      </c>
      <c r="L188" s="42" t="str">
        <f ca="1">IF(Tabla3[[#This Row],[DIAS FALTANTES PARA VENCIMIENTO]]="","",IF(Tabla3[[#This Row],[DIAS FALTANTES PARA VENCIMIENTO]]&lt;=0,Festivos!$T$2,IF(AND(Tabla3[[#This Row],[DIAS FALTANTES PARA VENCIMIENTO]]&gt;=1,Tabla3[[#This Row],[DIAS FALTANTES PARA VENCIMIENTO]]&lt;=$D$2),Festivos!$T$3,Festivos!$T$4)))</f>
        <v/>
      </c>
      <c r="O188" s="63"/>
    </row>
    <row r="189" spans="1:15" x14ac:dyDescent="0.25">
      <c r="A189" s="42">
        <v>186</v>
      </c>
      <c r="B189" s="60"/>
      <c r="C189" s="62"/>
      <c r="D189" s="60"/>
      <c r="E189" s="60"/>
      <c r="F189" s="47"/>
      <c r="G189" s="48"/>
      <c r="H189" s="47"/>
      <c r="I189" s="42" t="str">
        <f>IF(ISBLANK(H189)," ",_xlfn.XLOOKUP(H189,Festivos!A:A,Festivos!B:B))</f>
        <v xml:space="preserve"> </v>
      </c>
      <c r="J189" s="49" t="str">
        <f>IFERROR(WORKDAY(Tabla3[[#This Row],[FECHA DE RADICACIÓN]],Tabla3[[#This Row],[DIAS HABILES RTA DP]],FESTIVOS),"")</f>
        <v/>
      </c>
      <c r="K189" s="50" t="str">
        <f ca="1">IFERROR(Tabla3[[#This Row],[FECHA DE VECIMIENTO]]-$D$1,"")</f>
        <v/>
      </c>
      <c r="L189" s="42" t="str">
        <f ca="1">IF(Tabla3[[#This Row],[DIAS FALTANTES PARA VENCIMIENTO]]="","",IF(Tabla3[[#This Row],[DIAS FALTANTES PARA VENCIMIENTO]]&lt;=0,Festivos!$T$2,IF(AND(Tabla3[[#This Row],[DIAS FALTANTES PARA VENCIMIENTO]]&gt;=1,Tabla3[[#This Row],[DIAS FALTANTES PARA VENCIMIENTO]]&lt;=$D$2),Festivos!$T$3,Festivos!$T$4)))</f>
        <v/>
      </c>
      <c r="O189" s="63"/>
    </row>
    <row r="190" spans="1:15" x14ac:dyDescent="0.25">
      <c r="A190" s="42">
        <v>187</v>
      </c>
      <c r="B190" s="60"/>
      <c r="C190" s="62"/>
      <c r="D190" s="60"/>
      <c r="E190" s="60"/>
      <c r="F190" s="47"/>
      <c r="G190" s="48"/>
      <c r="H190" s="47"/>
      <c r="I190" s="42" t="str">
        <f>IF(ISBLANK(H190)," ",_xlfn.XLOOKUP(H190,Festivos!A:A,Festivos!B:B))</f>
        <v xml:space="preserve"> </v>
      </c>
      <c r="J190" s="49" t="str">
        <f>IFERROR(WORKDAY(Tabla3[[#This Row],[FECHA DE RADICACIÓN]],Tabla3[[#This Row],[DIAS HABILES RTA DP]],FESTIVOS),"")</f>
        <v/>
      </c>
      <c r="K190" s="50" t="str">
        <f ca="1">IFERROR(Tabla3[[#This Row],[FECHA DE VECIMIENTO]]-$D$1,"")</f>
        <v/>
      </c>
      <c r="L190" s="42" t="str">
        <f ca="1">IF(Tabla3[[#This Row],[DIAS FALTANTES PARA VENCIMIENTO]]="","",IF(Tabla3[[#This Row],[DIAS FALTANTES PARA VENCIMIENTO]]&lt;=0,Festivos!$T$2,IF(AND(Tabla3[[#This Row],[DIAS FALTANTES PARA VENCIMIENTO]]&gt;=1,Tabla3[[#This Row],[DIAS FALTANTES PARA VENCIMIENTO]]&lt;=$D$2),Festivos!$T$3,Festivos!$T$4)))</f>
        <v/>
      </c>
      <c r="O190" s="63"/>
    </row>
    <row r="191" spans="1:15" x14ac:dyDescent="0.25">
      <c r="A191" s="42">
        <v>188</v>
      </c>
      <c r="B191" s="60"/>
      <c r="C191" s="62"/>
      <c r="D191" s="60"/>
      <c r="E191" s="60"/>
      <c r="F191" s="47"/>
      <c r="G191" s="48"/>
      <c r="H191" s="47"/>
      <c r="I191" s="42" t="str">
        <f>IF(ISBLANK(H191)," ",_xlfn.XLOOKUP(H191,Festivos!A:A,Festivos!B:B))</f>
        <v xml:space="preserve"> </v>
      </c>
      <c r="J191" s="49" t="str">
        <f>IFERROR(WORKDAY(Tabla3[[#This Row],[FECHA DE RADICACIÓN]],Tabla3[[#This Row],[DIAS HABILES RTA DP]],FESTIVOS),"")</f>
        <v/>
      </c>
      <c r="K191" s="50" t="str">
        <f ca="1">IFERROR(Tabla3[[#This Row],[FECHA DE VECIMIENTO]]-$D$1,"")</f>
        <v/>
      </c>
      <c r="L191" s="42" t="str">
        <f ca="1">IF(Tabla3[[#This Row],[DIAS FALTANTES PARA VENCIMIENTO]]="","",IF(Tabla3[[#This Row],[DIAS FALTANTES PARA VENCIMIENTO]]&lt;=0,Festivos!$T$2,IF(AND(Tabla3[[#This Row],[DIAS FALTANTES PARA VENCIMIENTO]]&gt;=1,Tabla3[[#This Row],[DIAS FALTANTES PARA VENCIMIENTO]]&lt;=$D$2),Festivos!$T$3,Festivos!$T$4)))</f>
        <v/>
      </c>
      <c r="O191" s="63"/>
    </row>
    <row r="192" spans="1:15" x14ac:dyDescent="0.25">
      <c r="A192" s="42">
        <v>189</v>
      </c>
      <c r="B192" s="60"/>
      <c r="C192" s="62"/>
      <c r="D192" s="60"/>
      <c r="E192" s="60"/>
      <c r="F192" s="47"/>
      <c r="G192" s="48"/>
      <c r="H192" s="47"/>
      <c r="I192" s="42" t="str">
        <f>IF(ISBLANK(H192)," ",_xlfn.XLOOKUP(H192,Festivos!A:A,Festivos!B:B))</f>
        <v xml:space="preserve"> </v>
      </c>
      <c r="J192" s="49" t="str">
        <f>IFERROR(WORKDAY(Tabla3[[#This Row],[FECHA DE RADICACIÓN]],Tabla3[[#This Row],[DIAS HABILES RTA DP]],FESTIVOS),"")</f>
        <v/>
      </c>
      <c r="K192" s="50" t="str">
        <f ca="1">IFERROR(Tabla3[[#This Row],[FECHA DE VECIMIENTO]]-$D$1,"")</f>
        <v/>
      </c>
      <c r="L192" s="42" t="str">
        <f ca="1">IF(Tabla3[[#This Row],[DIAS FALTANTES PARA VENCIMIENTO]]="","",IF(Tabla3[[#This Row],[DIAS FALTANTES PARA VENCIMIENTO]]&lt;=0,Festivos!$T$2,IF(AND(Tabla3[[#This Row],[DIAS FALTANTES PARA VENCIMIENTO]]&gt;=1,Tabla3[[#This Row],[DIAS FALTANTES PARA VENCIMIENTO]]&lt;=$D$2),Festivos!$T$3,Festivos!$T$4)))</f>
        <v/>
      </c>
      <c r="O192" s="63"/>
    </row>
    <row r="193" spans="1:15" x14ac:dyDescent="0.25">
      <c r="A193" s="42">
        <v>190</v>
      </c>
      <c r="B193" s="60"/>
      <c r="C193" s="62"/>
      <c r="D193" s="60"/>
      <c r="E193" s="60"/>
      <c r="F193" s="47"/>
      <c r="G193" s="48"/>
      <c r="H193" s="47"/>
      <c r="I193" s="42" t="str">
        <f>IF(ISBLANK(H193)," ",_xlfn.XLOOKUP(H193,Festivos!A:A,Festivos!B:B))</f>
        <v xml:space="preserve"> </v>
      </c>
      <c r="J193" s="49" t="str">
        <f>IFERROR(WORKDAY(Tabla3[[#This Row],[FECHA DE RADICACIÓN]],Tabla3[[#This Row],[DIAS HABILES RTA DP]],FESTIVOS),"")</f>
        <v/>
      </c>
      <c r="K193" s="50" t="str">
        <f ca="1">IFERROR(Tabla3[[#This Row],[FECHA DE VECIMIENTO]]-$D$1,"")</f>
        <v/>
      </c>
      <c r="L193" s="42" t="str">
        <f ca="1">IF(Tabla3[[#This Row],[DIAS FALTANTES PARA VENCIMIENTO]]="","",IF(Tabla3[[#This Row],[DIAS FALTANTES PARA VENCIMIENTO]]&lt;=0,Festivos!$T$2,IF(AND(Tabla3[[#This Row],[DIAS FALTANTES PARA VENCIMIENTO]]&gt;=1,Tabla3[[#This Row],[DIAS FALTANTES PARA VENCIMIENTO]]&lt;=$D$2),Festivos!$T$3,Festivos!$T$4)))</f>
        <v/>
      </c>
      <c r="O193" s="63"/>
    </row>
    <row r="194" spans="1:15" x14ac:dyDescent="0.25">
      <c r="A194" s="42">
        <v>191</v>
      </c>
      <c r="B194" s="60"/>
      <c r="C194" s="62"/>
      <c r="D194" s="60"/>
      <c r="E194" s="60"/>
      <c r="F194" s="47"/>
      <c r="G194" s="48"/>
      <c r="H194" s="47"/>
      <c r="I194" s="42" t="str">
        <f>IF(ISBLANK(H194)," ",_xlfn.XLOOKUP(H194,Festivos!A:A,Festivos!B:B))</f>
        <v xml:space="preserve"> </v>
      </c>
      <c r="J194" s="49" t="str">
        <f>IFERROR(WORKDAY(Tabla3[[#This Row],[FECHA DE RADICACIÓN]],Tabla3[[#This Row],[DIAS HABILES RTA DP]],FESTIVOS),"")</f>
        <v/>
      </c>
      <c r="K194" s="50" t="str">
        <f ca="1">IFERROR(Tabla3[[#This Row],[FECHA DE VECIMIENTO]]-$D$1,"")</f>
        <v/>
      </c>
      <c r="L194" s="42" t="str">
        <f ca="1">IF(Tabla3[[#This Row],[DIAS FALTANTES PARA VENCIMIENTO]]="","",IF(Tabla3[[#This Row],[DIAS FALTANTES PARA VENCIMIENTO]]&lt;=0,Festivos!$T$2,IF(AND(Tabla3[[#This Row],[DIAS FALTANTES PARA VENCIMIENTO]]&gt;=1,Tabla3[[#This Row],[DIAS FALTANTES PARA VENCIMIENTO]]&lt;=$D$2),Festivos!$T$3,Festivos!$T$4)))</f>
        <v/>
      </c>
      <c r="O194" s="63"/>
    </row>
    <row r="195" spans="1:15" x14ac:dyDescent="0.25">
      <c r="A195" s="42">
        <v>192</v>
      </c>
      <c r="B195" s="60"/>
      <c r="C195" s="62"/>
      <c r="D195" s="60"/>
      <c r="E195" s="60"/>
      <c r="F195" s="47"/>
      <c r="G195" s="48"/>
      <c r="H195" s="47"/>
      <c r="I195" s="42" t="str">
        <f>IF(ISBLANK(H195)," ",_xlfn.XLOOKUP(H195,Festivos!A:A,Festivos!B:B))</f>
        <v xml:space="preserve"> </v>
      </c>
      <c r="J195" s="49" t="str">
        <f>IFERROR(WORKDAY(Tabla3[[#This Row],[FECHA DE RADICACIÓN]],Tabla3[[#This Row],[DIAS HABILES RTA DP]],FESTIVOS),"")</f>
        <v/>
      </c>
      <c r="K195" s="50" t="str">
        <f ca="1">IFERROR(Tabla3[[#This Row],[FECHA DE VECIMIENTO]]-$D$1,"")</f>
        <v/>
      </c>
      <c r="L195" s="42" t="str">
        <f ca="1">IF(Tabla3[[#This Row],[DIAS FALTANTES PARA VENCIMIENTO]]="","",IF(Tabla3[[#This Row],[DIAS FALTANTES PARA VENCIMIENTO]]&lt;=0,Festivos!$T$2,IF(AND(Tabla3[[#This Row],[DIAS FALTANTES PARA VENCIMIENTO]]&gt;=1,Tabla3[[#This Row],[DIAS FALTANTES PARA VENCIMIENTO]]&lt;=$D$2),Festivos!$T$3,Festivos!$T$4)))</f>
        <v/>
      </c>
      <c r="O195" s="63"/>
    </row>
    <row r="196" spans="1:15" x14ac:dyDescent="0.25">
      <c r="A196" s="42">
        <v>193</v>
      </c>
      <c r="B196" s="60"/>
      <c r="C196" s="62"/>
      <c r="D196" s="60"/>
      <c r="E196" s="60"/>
      <c r="F196" s="47"/>
      <c r="G196" s="48"/>
      <c r="H196" s="47"/>
      <c r="I196" s="42" t="str">
        <f>IF(ISBLANK(H196)," ",_xlfn.XLOOKUP(H196,Festivos!A:A,Festivos!B:B))</f>
        <v xml:space="preserve"> </v>
      </c>
      <c r="J196" s="49" t="str">
        <f>IFERROR(WORKDAY(Tabla3[[#This Row],[FECHA DE RADICACIÓN]],Tabla3[[#This Row],[DIAS HABILES RTA DP]],FESTIVOS),"")</f>
        <v/>
      </c>
      <c r="K196" s="50" t="str">
        <f ca="1">IFERROR(Tabla3[[#This Row],[FECHA DE VECIMIENTO]]-$D$1,"")</f>
        <v/>
      </c>
      <c r="L196" s="42" t="str">
        <f ca="1">IF(Tabla3[[#This Row],[DIAS FALTANTES PARA VENCIMIENTO]]="","",IF(Tabla3[[#This Row],[DIAS FALTANTES PARA VENCIMIENTO]]&lt;=0,Festivos!$T$2,IF(AND(Tabla3[[#This Row],[DIAS FALTANTES PARA VENCIMIENTO]]&gt;=1,Tabla3[[#This Row],[DIAS FALTANTES PARA VENCIMIENTO]]&lt;=$D$2),Festivos!$T$3,Festivos!$T$4)))</f>
        <v/>
      </c>
      <c r="O196" s="63"/>
    </row>
    <row r="197" spans="1:15" x14ac:dyDescent="0.25">
      <c r="A197" s="42">
        <v>194</v>
      </c>
      <c r="B197" s="60"/>
      <c r="C197" s="62"/>
      <c r="D197" s="60"/>
      <c r="E197" s="60"/>
      <c r="F197" s="47"/>
      <c r="G197" s="48"/>
      <c r="H197" s="47"/>
      <c r="I197" s="42" t="str">
        <f>IF(ISBLANK(H197)," ",_xlfn.XLOOKUP(H197,Festivos!A:A,Festivos!B:B))</f>
        <v xml:space="preserve"> </v>
      </c>
      <c r="J197" s="49" t="str">
        <f>IFERROR(WORKDAY(Tabla3[[#This Row],[FECHA DE RADICACIÓN]],Tabla3[[#This Row],[DIAS HABILES RTA DP]],FESTIVOS),"")</f>
        <v/>
      </c>
      <c r="K197" s="50" t="str">
        <f ca="1">IFERROR(Tabla3[[#This Row],[FECHA DE VECIMIENTO]]-$D$1,"")</f>
        <v/>
      </c>
      <c r="L197" s="42" t="str">
        <f ca="1">IF(Tabla3[[#This Row],[DIAS FALTANTES PARA VENCIMIENTO]]="","",IF(Tabla3[[#This Row],[DIAS FALTANTES PARA VENCIMIENTO]]&lt;=0,Festivos!$T$2,IF(AND(Tabla3[[#This Row],[DIAS FALTANTES PARA VENCIMIENTO]]&gt;=1,Tabla3[[#This Row],[DIAS FALTANTES PARA VENCIMIENTO]]&lt;=$D$2),Festivos!$T$3,Festivos!$T$4)))</f>
        <v/>
      </c>
      <c r="O197" s="63"/>
    </row>
    <row r="198" spans="1:15" x14ac:dyDescent="0.25">
      <c r="A198" s="42">
        <v>195</v>
      </c>
      <c r="B198" s="60"/>
      <c r="C198" s="62"/>
      <c r="D198" s="60"/>
      <c r="E198" s="60"/>
      <c r="F198" s="47"/>
      <c r="G198" s="48"/>
      <c r="H198" s="47"/>
      <c r="I198" s="42" t="str">
        <f>IF(ISBLANK(H198)," ",_xlfn.XLOOKUP(H198,Festivos!A:A,Festivos!B:B))</f>
        <v xml:space="preserve"> </v>
      </c>
      <c r="J198" s="49" t="str">
        <f>IFERROR(WORKDAY(Tabla3[[#This Row],[FECHA DE RADICACIÓN]],Tabla3[[#This Row],[DIAS HABILES RTA DP]],FESTIVOS),"")</f>
        <v/>
      </c>
      <c r="K198" s="50" t="str">
        <f ca="1">IFERROR(Tabla3[[#This Row],[FECHA DE VECIMIENTO]]-$D$1,"")</f>
        <v/>
      </c>
      <c r="L198" s="42" t="str">
        <f ca="1">IF(Tabla3[[#This Row],[DIAS FALTANTES PARA VENCIMIENTO]]="","",IF(Tabla3[[#This Row],[DIAS FALTANTES PARA VENCIMIENTO]]&lt;=0,Festivos!$T$2,IF(AND(Tabla3[[#This Row],[DIAS FALTANTES PARA VENCIMIENTO]]&gt;=1,Tabla3[[#This Row],[DIAS FALTANTES PARA VENCIMIENTO]]&lt;=$D$2),Festivos!$T$3,Festivos!$T$4)))</f>
        <v/>
      </c>
      <c r="O198" s="63"/>
    </row>
    <row r="199" spans="1:15" x14ac:dyDescent="0.25">
      <c r="A199" s="42">
        <v>196</v>
      </c>
      <c r="B199" s="60"/>
      <c r="C199" s="62"/>
      <c r="D199" s="60"/>
      <c r="E199" s="60"/>
      <c r="F199" s="47"/>
      <c r="G199" s="48"/>
      <c r="H199" s="47"/>
      <c r="I199" s="42" t="str">
        <f>IF(ISBLANK(H199)," ",_xlfn.XLOOKUP(H199,Festivos!A:A,Festivos!B:B))</f>
        <v xml:space="preserve"> </v>
      </c>
      <c r="J199" s="49" t="str">
        <f>IFERROR(WORKDAY(Tabla3[[#This Row],[FECHA DE RADICACIÓN]],Tabla3[[#This Row],[DIAS HABILES RTA DP]],FESTIVOS),"")</f>
        <v/>
      </c>
      <c r="K199" s="50" t="str">
        <f ca="1">IFERROR(Tabla3[[#This Row],[FECHA DE VECIMIENTO]]-$D$1,"")</f>
        <v/>
      </c>
      <c r="L199" s="42" t="str">
        <f ca="1">IF(Tabla3[[#This Row],[DIAS FALTANTES PARA VENCIMIENTO]]="","",IF(Tabla3[[#This Row],[DIAS FALTANTES PARA VENCIMIENTO]]&lt;=0,Festivos!$T$2,IF(AND(Tabla3[[#This Row],[DIAS FALTANTES PARA VENCIMIENTO]]&gt;=1,Tabla3[[#This Row],[DIAS FALTANTES PARA VENCIMIENTO]]&lt;=$D$2),Festivos!$T$3,Festivos!$T$4)))</f>
        <v/>
      </c>
      <c r="O199" s="63"/>
    </row>
    <row r="200" spans="1:15" x14ac:dyDescent="0.25">
      <c r="A200" s="42">
        <v>197</v>
      </c>
      <c r="B200" s="60"/>
      <c r="C200" s="62"/>
      <c r="D200" s="60"/>
      <c r="E200" s="60"/>
      <c r="F200" s="47"/>
      <c r="G200" s="48"/>
      <c r="H200" s="47"/>
      <c r="I200" s="42" t="str">
        <f>IF(ISBLANK(H200)," ",_xlfn.XLOOKUP(H200,Festivos!A:A,Festivos!B:B))</f>
        <v xml:space="preserve"> </v>
      </c>
      <c r="J200" s="49" t="str">
        <f>IFERROR(WORKDAY(Tabla3[[#This Row],[FECHA DE RADICACIÓN]],Tabla3[[#This Row],[DIAS HABILES RTA DP]],FESTIVOS),"")</f>
        <v/>
      </c>
      <c r="K200" s="50" t="str">
        <f ca="1">IFERROR(Tabla3[[#This Row],[FECHA DE VECIMIENTO]]-$D$1,"")</f>
        <v/>
      </c>
      <c r="L200" s="42" t="str">
        <f ca="1">IF(Tabla3[[#This Row],[DIAS FALTANTES PARA VENCIMIENTO]]="","",IF(Tabla3[[#This Row],[DIAS FALTANTES PARA VENCIMIENTO]]&lt;=0,Festivos!$T$2,IF(AND(Tabla3[[#This Row],[DIAS FALTANTES PARA VENCIMIENTO]]&gt;=1,Tabla3[[#This Row],[DIAS FALTANTES PARA VENCIMIENTO]]&lt;=$D$2),Festivos!$T$3,Festivos!$T$4)))</f>
        <v/>
      </c>
      <c r="O200" s="63"/>
    </row>
    <row r="201" spans="1:15" x14ac:dyDescent="0.25">
      <c r="A201" s="42">
        <v>198</v>
      </c>
      <c r="B201" s="60"/>
      <c r="C201" s="62"/>
      <c r="D201" s="60"/>
      <c r="E201" s="60"/>
      <c r="F201" s="47"/>
      <c r="G201" s="48"/>
      <c r="H201" s="47"/>
      <c r="I201" s="42" t="str">
        <f>IF(ISBLANK(H201)," ",_xlfn.XLOOKUP(H201,Festivos!A:A,Festivos!B:B))</f>
        <v xml:space="preserve"> </v>
      </c>
      <c r="J201" s="49" t="str">
        <f>IFERROR(WORKDAY(Tabla3[[#This Row],[FECHA DE RADICACIÓN]],Tabla3[[#This Row],[DIAS HABILES RTA DP]],FESTIVOS),"")</f>
        <v/>
      </c>
      <c r="K201" s="50" t="str">
        <f ca="1">IFERROR(Tabla3[[#This Row],[FECHA DE VECIMIENTO]]-$D$1,"")</f>
        <v/>
      </c>
      <c r="L201" s="42" t="str">
        <f ca="1">IF(Tabla3[[#This Row],[DIAS FALTANTES PARA VENCIMIENTO]]="","",IF(Tabla3[[#This Row],[DIAS FALTANTES PARA VENCIMIENTO]]&lt;=0,Festivos!$T$2,IF(AND(Tabla3[[#This Row],[DIAS FALTANTES PARA VENCIMIENTO]]&gt;=1,Tabla3[[#This Row],[DIAS FALTANTES PARA VENCIMIENTO]]&lt;=$D$2),Festivos!$T$3,Festivos!$T$4)))</f>
        <v/>
      </c>
      <c r="O201" s="63"/>
    </row>
    <row r="202" spans="1:15" x14ac:dyDescent="0.25">
      <c r="A202" s="42">
        <v>199</v>
      </c>
      <c r="B202" s="60"/>
      <c r="C202" s="62"/>
      <c r="D202" s="60"/>
      <c r="E202" s="60"/>
      <c r="F202" s="47"/>
      <c r="G202" s="48"/>
      <c r="H202" s="47"/>
      <c r="I202" s="42" t="str">
        <f>IF(ISBLANK(H202)," ",_xlfn.XLOOKUP(H202,Festivos!A:A,Festivos!B:B))</f>
        <v xml:space="preserve"> </v>
      </c>
      <c r="J202" s="49" t="str">
        <f>IFERROR(WORKDAY(Tabla3[[#This Row],[FECHA DE RADICACIÓN]],Tabla3[[#This Row],[DIAS HABILES RTA DP]],FESTIVOS),"")</f>
        <v/>
      </c>
      <c r="K202" s="50" t="str">
        <f ca="1">IFERROR(Tabla3[[#This Row],[FECHA DE VECIMIENTO]]-$D$1,"")</f>
        <v/>
      </c>
      <c r="L202" s="42" t="str">
        <f ca="1">IF(Tabla3[[#This Row],[DIAS FALTANTES PARA VENCIMIENTO]]="","",IF(Tabla3[[#This Row],[DIAS FALTANTES PARA VENCIMIENTO]]&lt;=0,Festivos!$T$2,IF(AND(Tabla3[[#This Row],[DIAS FALTANTES PARA VENCIMIENTO]]&gt;=1,Tabla3[[#This Row],[DIAS FALTANTES PARA VENCIMIENTO]]&lt;=$D$2),Festivos!$T$3,Festivos!$T$4)))</f>
        <v/>
      </c>
      <c r="O202" s="63"/>
    </row>
    <row r="203" spans="1:15" x14ac:dyDescent="0.25">
      <c r="A203" s="42">
        <v>200</v>
      </c>
      <c r="B203" s="60"/>
      <c r="C203" s="62"/>
      <c r="D203" s="60"/>
      <c r="E203" s="60"/>
      <c r="F203" s="47"/>
      <c r="G203" s="48"/>
      <c r="H203" s="47"/>
      <c r="I203" s="42" t="str">
        <f>IF(ISBLANK(H203)," ",_xlfn.XLOOKUP(H203,Festivos!A:A,Festivos!B:B))</f>
        <v xml:space="preserve"> </v>
      </c>
      <c r="J203" s="49" t="str">
        <f>IFERROR(WORKDAY(Tabla3[[#This Row],[FECHA DE RADICACIÓN]],Tabla3[[#This Row],[DIAS HABILES RTA DP]],FESTIVOS),"")</f>
        <v/>
      </c>
      <c r="K203" s="50" t="str">
        <f ca="1">IFERROR(Tabla3[[#This Row],[FECHA DE VECIMIENTO]]-$D$1,"")</f>
        <v/>
      </c>
      <c r="L203" s="42" t="str">
        <f ca="1">IF(Tabla3[[#This Row],[DIAS FALTANTES PARA VENCIMIENTO]]="","",IF(Tabla3[[#This Row],[DIAS FALTANTES PARA VENCIMIENTO]]&lt;=0,Festivos!$T$2,IF(AND(Tabla3[[#This Row],[DIAS FALTANTES PARA VENCIMIENTO]]&gt;=1,Tabla3[[#This Row],[DIAS FALTANTES PARA VENCIMIENTO]]&lt;=$D$2),Festivos!$T$3,Festivos!$T$4)))</f>
        <v/>
      </c>
      <c r="O203" s="63"/>
    </row>
    <row r="204" spans="1:15" x14ac:dyDescent="0.25">
      <c r="A204" s="42">
        <v>201</v>
      </c>
      <c r="B204" s="60"/>
      <c r="C204" s="62"/>
      <c r="D204" s="60"/>
      <c r="E204" s="60"/>
      <c r="F204" s="47"/>
      <c r="G204" s="48"/>
      <c r="H204" s="47"/>
      <c r="I204" s="42" t="str">
        <f>IF(ISBLANK(H204)," ",_xlfn.XLOOKUP(H204,Festivos!A:A,Festivos!B:B))</f>
        <v xml:space="preserve"> </v>
      </c>
      <c r="J204" s="49" t="str">
        <f>IFERROR(WORKDAY(Tabla3[[#This Row],[FECHA DE RADICACIÓN]],Tabla3[[#This Row],[DIAS HABILES RTA DP]],FESTIVOS),"")</f>
        <v/>
      </c>
      <c r="K204" s="50" t="str">
        <f ca="1">IFERROR(Tabla3[[#This Row],[FECHA DE VECIMIENTO]]-$D$1,"")</f>
        <v/>
      </c>
      <c r="L204" s="42" t="str">
        <f ca="1">IF(Tabla3[[#This Row],[DIAS FALTANTES PARA VENCIMIENTO]]="","",IF(Tabla3[[#This Row],[DIAS FALTANTES PARA VENCIMIENTO]]&lt;=0,Festivos!$T$2,IF(AND(Tabla3[[#This Row],[DIAS FALTANTES PARA VENCIMIENTO]]&gt;=1,Tabla3[[#This Row],[DIAS FALTANTES PARA VENCIMIENTO]]&lt;=$D$2),Festivos!$T$3,Festivos!$T$4)))</f>
        <v/>
      </c>
      <c r="O204" s="63"/>
    </row>
    <row r="205" spans="1:15" x14ac:dyDescent="0.25">
      <c r="A205" s="42">
        <v>202</v>
      </c>
      <c r="B205" s="60"/>
      <c r="C205" s="62"/>
      <c r="D205" s="60"/>
      <c r="E205" s="60"/>
      <c r="F205" s="47"/>
      <c r="G205" s="48"/>
      <c r="H205" s="47"/>
      <c r="I205" s="42" t="str">
        <f>IF(ISBLANK(H205)," ",_xlfn.XLOOKUP(H205,Festivos!A:A,Festivos!B:B))</f>
        <v xml:space="preserve"> </v>
      </c>
      <c r="J205" s="49" t="str">
        <f>IFERROR(WORKDAY(Tabla3[[#This Row],[FECHA DE RADICACIÓN]],Tabla3[[#This Row],[DIAS HABILES RTA DP]],FESTIVOS),"")</f>
        <v/>
      </c>
      <c r="K205" s="50" t="str">
        <f ca="1">IFERROR(Tabla3[[#This Row],[FECHA DE VECIMIENTO]]-$D$1,"")</f>
        <v/>
      </c>
      <c r="L205" s="42" t="str">
        <f ca="1">IF(Tabla3[[#This Row],[DIAS FALTANTES PARA VENCIMIENTO]]="","",IF(Tabla3[[#This Row],[DIAS FALTANTES PARA VENCIMIENTO]]&lt;=0,Festivos!$T$2,IF(AND(Tabla3[[#This Row],[DIAS FALTANTES PARA VENCIMIENTO]]&gt;=1,Tabla3[[#This Row],[DIAS FALTANTES PARA VENCIMIENTO]]&lt;=$D$2),Festivos!$T$3,Festivos!$T$4)))</f>
        <v/>
      </c>
      <c r="O205" s="63"/>
    </row>
    <row r="206" spans="1:15" x14ac:dyDescent="0.25">
      <c r="A206" s="42">
        <v>203</v>
      </c>
      <c r="B206" s="60"/>
      <c r="C206" s="62"/>
      <c r="D206" s="60"/>
      <c r="E206" s="60"/>
      <c r="F206" s="47"/>
      <c r="G206" s="48"/>
      <c r="H206" s="47"/>
      <c r="I206" s="42" t="str">
        <f>IF(ISBLANK(H206)," ",_xlfn.XLOOKUP(H206,Festivos!A:A,Festivos!B:B))</f>
        <v xml:space="preserve"> </v>
      </c>
      <c r="J206" s="49" t="str">
        <f>IFERROR(WORKDAY(Tabla3[[#This Row],[FECHA DE RADICACIÓN]],Tabla3[[#This Row],[DIAS HABILES RTA DP]],FESTIVOS),"")</f>
        <v/>
      </c>
      <c r="K206" s="50" t="str">
        <f ca="1">IFERROR(Tabla3[[#This Row],[FECHA DE VECIMIENTO]]-$D$1,"")</f>
        <v/>
      </c>
      <c r="L206" s="42" t="str">
        <f ca="1">IF(Tabla3[[#This Row],[DIAS FALTANTES PARA VENCIMIENTO]]="","",IF(Tabla3[[#This Row],[DIAS FALTANTES PARA VENCIMIENTO]]&lt;=0,Festivos!$T$2,IF(AND(Tabla3[[#This Row],[DIAS FALTANTES PARA VENCIMIENTO]]&gt;=1,Tabla3[[#This Row],[DIAS FALTANTES PARA VENCIMIENTO]]&lt;=$D$2),Festivos!$T$3,Festivos!$T$4)))</f>
        <v/>
      </c>
      <c r="O206" s="63"/>
    </row>
    <row r="207" spans="1:15" x14ac:dyDescent="0.25">
      <c r="A207" s="42">
        <v>204</v>
      </c>
      <c r="B207" s="60"/>
      <c r="C207" s="62"/>
      <c r="D207" s="60"/>
      <c r="E207" s="60"/>
      <c r="F207" s="47"/>
      <c r="G207" s="48"/>
      <c r="H207" s="47"/>
      <c r="I207" s="42" t="str">
        <f>IF(ISBLANK(H207)," ",_xlfn.XLOOKUP(H207,Festivos!A:A,Festivos!B:B))</f>
        <v xml:space="preserve"> </v>
      </c>
      <c r="J207" s="49" t="str">
        <f>IFERROR(WORKDAY(Tabla3[[#This Row],[FECHA DE RADICACIÓN]],Tabla3[[#This Row],[DIAS HABILES RTA DP]],FESTIVOS),"")</f>
        <v/>
      </c>
      <c r="K207" s="50" t="str">
        <f ca="1">IFERROR(Tabla3[[#This Row],[FECHA DE VECIMIENTO]]-$D$1,"")</f>
        <v/>
      </c>
      <c r="L207" s="42" t="str">
        <f ca="1">IF(Tabla3[[#This Row],[DIAS FALTANTES PARA VENCIMIENTO]]="","",IF(Tabla3[[#This Row],[DIAS FALTANTES PARA VENCIMIENTO]]&lt;=0,Festivos!$T$2,IF(AND(Tabla3[[#This Row],[DIAS FALTANTES PARA VENCIMIENTO]]&gt;=1,Tabla3[[#This Row],[DIAS FALTANTES PARA VENCIMIENTO]]&lt;=$D$2),Festivos!$T$3,Festivos!$T$4)))</f>
        <v/>
      </c>
      <c r="O207" s="63"/>
    </row>
    <row r="208" spans="1:15" x14ac:dyDescent="0.25">
      <c r="A208" s="42">
        <v>205</v>
      </c>
      <c r="B208" s="60"/>
      <c r="C208" s="62"/>
      <c r="D208" s="60"/>
      <c r="E208" s="60"/>
      <c r="F208" s="47"/>
      <c r="G208" s="48"/>
      <c r="H208" s="47"/>
      <c r="I208" s="42" t="str">
        <f>IF(ISBLANK(H208)," ",_xlfn.XLOOKUP(H208,Festivos!A:A,Festivos!B:B))</f>
        <v xml:space="preserve"> </v>
      </c>
      <c r="J208" s="49" t="str">
        <f>IFERROR(WORKDAY(Tabla3[[#This Row],[FECHA DE RADICACIÓN]],Tabla3[[#This Row],[DIAS HABILES RTA DP]],FESTIVOS),"")</f>
        <v/>
      </c>
      <c r="K208" s="50" t="str">
        <f ca="1">IFERROR(Tabla3[[#This Row],[FECHA DE VECIMIENTO]]-$D$1,"")</f>
        <v/>
      </c>
      <c r="L208" s="42" t="str">
        <f ca="1">IF(Tabla3[[#This Row],[DIAS FALTANTES PARA VENCIMIENTO]]="","",IF(Tabla3[[#This Row],[DIAS FALTANTES PARA VENCIMIENTO]]&lt;=0,Festivos!$T$2,IF(AND(Tabla3[[#This Row],[DIAS FALTANTES PARA VENCIMIENTO]]&gt;=1,Tabla3[[#This Row],[DIAS FALTANTES PARA VENCIMIENTO]]&lt;=$D$2),Festivos!$T$3,Festivos!$T$4)))</f>
        <v/>
      </c>
      <c r="O208" s="63"/>
    </row>
    <row r="209" spans="1:15" x14ac:dyDescent="0.25">
      <c r="A209" s="42">
        <v>206</v>
      </c>
      <c r="B209" s="60"/>
      <c r="C209" s="62"/>
      <c r="D209" s="60"/>
      <c r="E209" s="60"/>
      <c r="F209" s="47"/>
      <c r="G209" s="48"/>
      <c r="H209" s="47"/>
      <c r="I209" s="42" t="str">
        <f>IF(ISBLANK(H209)," ",_xlfn.XLOOKUP(H209,Festivos!A:A,Festivos!B:B))</f>
        <v xml:space="preserve"> </v>
      </c>
      <c r="J209" s="49" t="str">
        <f>IFERROR(WORKDAY(Tabla3[[#This Row],[FECHA DE RADICACIÓN]],Tabla3[[#This Row],[DIAS HABILES RTA DP]],FESTIVOS),"")</f>
        <v/>
      </c>
      <c r="K209" s="50" t="str">
        <f ca="1">IFERROR(Tabla3[[#This Row],[FECHA DE VECIMIENTO]]-$D$1,"")</f>
        <v/>
      </c>
      <c r="L209" s="42" t="str">
        <f ca="1">IF(Tabla3[[#This Row],[DIAS FALTANTES PARA VENCIMIENTO]]="","",IF(Tabla3[[#This Row],[DIAS FALTANTES PARA VENCIMIENTO]]&lt;=0,Festivos!$T$2,IF(AND(Tabla3[[#This Row],[DIAS FALTANTES PARA VENCIMIENTO]]&gt;=1,Tabla3[[#This Row],[DIAS FALTANTES PARA VENCIMIENTO]]&lt;=$D$2),Festivos!$T$3,Festivos!$T$4)))</f>
        <v/>
      </c>
      <c r="O209" s="63"/>
    </row>
    <row r="210" spans="1:15" x14ac:dyDescent="0.25">
      <c r="A210" s="42">
        <v>207</v>
      </c>
      <c r="B210" s="60"/>
      <c r="C210" s="62"/>
      <c r="D210" s="60"/>
      <c r="E210" s="60"/>
      <c r="F210" s="47"/>
      <c r="G210" s="48"/>
      <c r="H210" s="47"/>
      <c r="I210" s="42" t="str">
        <f>IF(ISBLANK(H210)," ",_xlfn.XLOOKUP(H210,Festivos!A:A,Festivos!B:B))</f>
        <v xml:space="preserve"> </v>
      </c>
      <c r="J210" s="49" t="str">
        <f>IFERROR(WORKDAY(Tabla3[[#This Row],[FECHA DE RADICACIÓN]],Tabla3[[#This Row],[DIAS HABILES RTA DP]],FESTIVOS),"")</f>
        <v/>
      </c>
      <c r="K210" s="50" t="str">
        <f ca="1">IFERROR(Tabla3[[#This Row],[FECHA DE VECIMIENTO]]-$D$1,"")</f>
        <v/>
      </c>
      <c r="L210" s="42" t="str">
        <f ca="1">IF(Tabla3[[#This Row],[DIAS FALTANTES PARA VENCIMIENTO]]="","",IF(Tabla3[[#This Row],[DIAS FALTANTES PARA VENCIMIENTO]]&lt;=0,Festivos!$T$2,IF(AND(Tabla3[[#This Row],[DIAS FALTANTES PARA VENCIMIENTO]]&gt;=1,Tabla3[[#This Row],[DIAS FALTANTES PARA VENCIMIENTO]]&lt;=$D$2),Festivos!$T$3,Festivos!$T$4)))</f>
        <v/>
      </c>
      <c r="O210" s="63"/>
    </row>
    <row r="211" spans="1:15" x14ac:dyDescent="0.25">
      <c r="A211" s="42">
        <v>208</v>
      </c>
      <c r="B211" s="60"/>
      <c r="C211" s="62"/>
      <c r="D211" s="60"/>
      <c r="E211" s="60"/>
      <c r="F211" s="47"/>
      <c r="G211" s="48"/>
      <c r="H211" s="47"/>
      <c r="I211" s="42" t="str">
        <f>IF(ISBLANK(H211)," ",_xlfn.XLOOKUP(H211,Festivos!A:A,Festivos!B:B))</f>
        <v xml:space="preserve"> </v>
      </c>
      <c r="J211" s="49" t="str">
        <f>IFERROR(WORKDAY(Tabla3[[#This Row],[FECHA DE RADICACIÓN]],Tabla3[[#This Row],[DIAS HABILES RTA DP]],FESTIVOS),"")</f>
        <v/>
      </c>
      <c r="K211" s="50" t="str">
        <f ca="1">IFERROR(Tabla3[[#This Row],[FECHA DE VECIMIENTO]]-$D$1,"")</f>
        <v/>
      </c>
      <c r="L211" s="42" t="str">
        <f ca="1">IF(Tabla3[[#This Row],[DIAS FALTANTES PARA VENCIMIENTO]]="","",IF(Tabla3[[#This Row],[DIAS FALTANTES PARA VENCIMIENTO]]&lt;=0,Festivos!$T$2,IF(AND(Tabla3[[#This Row],[DIAS FALTANTES PARA VENCIMIENTO]]&gt;=1,Tabla3[[#This Row],[DIAS FALTANTES PARA VENCIMIENTO]]&lt;=$D$2),Festivos!$T$3,Festivos!$T$4)))</f>
        <v/>
      </c>
      <c r="O211" s="63"/>
    </row>
    <row r="212" spans="1:15" x14ac:dyDescent="0.25">
      <c r="A212" s="42">
        <v>209</v>
      </c>
      <c r="B212" s="60"/>
      <c r="C212" s="62"/>
      <c r="D212" s="60"/>
      <c r="E212" s="60"/>
      <c r="F212" s="47"/>
      <c r="G212" s="48"/>
      <c r="H212" s="47"/>
      <c r="I212" s="42" t="str">
        <f>IF(ISBLANK(H212)," ",_xlfn.XLOOKUP(H212,Festivos!A:A,Festivos!B:B))</f>
        <v xml:space="preserve"> </v>
      </c>
      <c r="J212" s="49" t="str">
        <f>IFERROR(WORKDAY(Tabla3[[#This Row],[FECHA DE RADICACIÓN]],Tabla3[[#This Row],[DIAS HABILES RTA DP]],FESTIVOS),"")</f>
        <v/>
      </c>
      <c r="K212" s="50" t="str">
        <f ca="1">IFERROR(Tabla3[[#This Row],[FECHA DE VECIMIENTO]]-$D$1,"")</f>
        <v/>
      </c>
      <c r="L212" s="42" t="str">
        <f ca="1">IF(Tabla3[[#This Row],[DIAS FALTANTES PARA VENCIMIENTO]]="","",IF(Tabla3[[#This Row],[DIAS FALTANTES PARA VENCIMIENTO]]&lt;=0,Festivos!$T$2,IF(AND(Tabla3[[#This Row],[DIAS FALTANTES PARA VENCIMIENTO]]&gt;=1,Tabla3[[#This Row],[DIAS FALTANTES PARA VENCIMIENTO]]&lt;=$D$2),Festivos!$T$3,Festivos!$T$4)))</f>
        <v/>
      </c>
      <c r="O212" s="63"/>
    </row>
    <row r="213" spans="1:15" x14ac:dyDescent="0.25">
      <c r="A213" s="42">
        <v>210</v>
      </c>
      <c r="B213" s="60"/>
      <c r="C213" s="62"/>
      <c r="D213" s="60"/>
      <c r="E213" s="60"/>
      <c r="F213" s="47"/>
      <c r="G213" s="48"/>
      <c r="H213" s="47"/>
      <c r="I213" s="42" t="str">
        <f>IF(ISBLANK(H213)," ",_xlfn.XLOOKUP(H213,Festivos!A:A,Festivos!B:B))</f>
        <v xml:space="preserve"> </v>
      </c>
      <c r="J213" s="49" t="str">
        <f>IFERROR(WORKDAY(Tabla3[[#This Row],[FECHA DE RADICACIÓN]],Tabla3[[#This Row],[DIAS HABILES RTA DP]],FESTIVOS),"")</f>
        <v/>
      </c>
      <c r="K213" s="50" t="str">
        <f ca="1">IFERROR(Tabla3[[#This Row],[FECHA DE VECIMIENTO]]-$D$1,"")</f>
        <v/>
      </c>
      <c r="L213" s="42" t="str">
        <f ca="1">IF(Tabla3[[#This Row],[DIAS FALTANTES PARA VENCIMIENTO]]="","",IF(Tabla3[[#This Row],[DIAS FALTANTES PARA VENCIMIENTO]]&lt;=0,Festivos!$T$2,IF(AND(Tabla3[[#This Row],[DIAS FALTANTES PARA VENCIMIENTO]]&gt;=1,Tabla3[[#This Row],[DIAS FALTANTES PARA VENCIMIENTO]]&lt;=$D$2),Festivos!$T$3,Festivos!$T$4)))</f>
        <v/>
      </c>
      <c r="O213" s="63"/>
    </row>
    <row r="214" spans="1:15" x14ac:dyDescent="0.25">
      <c r="A214" s="42">
        <v>211</v>
      </c>
      <c r="B214" s="60"/>
      <c r="C214" s="62"/>
      <c r="D214" s="60"/>
      <c r="E214" s="60"/>
      <c r="F214" s="47"/>
      <c r="G214" s="48"/>
      <c r="H214" s="47"/>
      <c r="I214" s="42" t="str">
        <f>IF(ISBLANK(H214)," ",_xlfn.XLOOKUP(H214,Festivos!A:A,Festivos!B:B))</f>
        <v xml:space="preserve"> </v>
      </c>
      <c r="J214" s="49" t="str">
        <f>IFERROR(WORKDAY(Tabla3[[#This Row],[FECHA DE RADICACIÓN]],Tabla3[[#This Row],[DIAS HABILES RTA DP]],FESTIVOS),"")</f>
        <v/>
      </c>
      <c r="K214" s="50" t="str">
        <f ca="1">IFERROR(Tabla3[[#This Row],[FECHA DE VECIMIENTO]]-$D$1,"")</f>
        <v/>
      </c>
      <c r="L214" s="42" t="str">
        <f ca="1">IF(Tabla3[[#This Row],[DIAS FALTANTES PARA VENCIMIENTO]]="","",IF(Tabla3[[#This Row],[DIAS FALTANTES PARA VENCIMIENTO]]&lt;=0,Festivos!$T$2,IF(AND(Tabla3[[#This Row],[DIAS FALTANTES PARA VENCIMIENTO]]&gt;=1,Tabla3[[#This Row],[DIAS FALTANTES PARA VENCIMIENTO]]&lt;=$D$2),Festivos!$T$3,Festivos!$T$4)))</f>
        <v/>
      </c>
      <c r="O214" s="63"/>
    </row>
    <row r="215" spans="1:15" x14ac:dyDescent="0.25">
      <c r="A215" s="42">
        <v>212</v>
      </c>
      <c r="B215" s="60"/>
      <c r="C215" s="62"/>
      <c r="D215" s="60"/>
      <c r="E215" s="60"/>
      <c r="F215" s="47"/>
      <c r="G215" s="48"/>
      <c r="H215" s="47"/>
      <c r="I215" s="42" t="str">
        <f>IF(ISBLANK(H215)," ",_xlfn.XLOOKUP(H215,Festivos!A:A,Festivos!B:B))</f>
        <v xml:space="preserve"> </v>
      </c>
      <c r="J215" s="49" t="str">
        <f>IFERROR(WORKDAY(Tabla3[[#This Row],[FECHA DE RADICACIÓN]],Tabla3[[#This Row],[DIAS HABILES RTA DP]],FESTIVOS),"")</f>
        <v/>
      </c>
      <c r="K215" s="50" t="str">
        <f ca="1">IFERROR(Tabla3[[#This Row],[FECHA DE VECIMIENTO]]-$D$1,"")</f>
        <v/>
      </c>
      <c r="L215" s="42" t="str">
        <f ca="1">IF(Tabla3[[#This Row],[DIAS FALTANTES PARA VENCIMIENTO]]="","",IF(Tabla3[[#This Row],[DIAS FALTANTES PARA VENCIMIENTO]]&lt;=0,Festivos!$T$2,IF(AND(Tabla3[[#This Row],[DIAS FALTANTES PARA VENCIMIENTO]]&gt;=1,Tabla3[[#This Row],[DIAS FALTANTES PARA VENCIMIENTO]]&lt;=$D$2),Festivos!$T$3,Festivos!$T$4)))</f>
        <v/>
      </c>
      <c r="O215" s="63"/>
    </row>
    <row r="216" spans="1:15" x14ac:dyDescent="0.25">
      <c r="A216" s="42">
        <v>213</v>
      </c>
      <c r="B216" s="60"/>
      <c r="C216" s="62"/>
      <c r="D216" s="60"/>
      <c r="E216" s="60"/>
      <c r="F216" s="47"/>
      <c r="G216" s="48"/>
      <c r="H216" s="47"/>
      <c r="I216" s="42" t="str">
        <f>IF(ISBLANK(H216)," ",_xlfn.XLOOKUP(H216,Festivos!A:A,Festivos!B:B))</f>
        <v xml:space="preserve"> </v>
      </c>
      <c r="J216" s="49" t="str">
        <f>IFERROR(WORKDAY(Tabla3[[#This Row],[FECHA DE RADICACIÓN]],Tabla3[[#This Row],[DIAS HABILES RTA DP]],FESTIVOS),"")</f>
        <v/>
      </c>
      <c r="K216" s="50" t="str">
        <f ca="1">IFERROR(Tabla3[[#This Row],[FECHA DE VECIMIENTO]]-$D$1,"")</f>
        <v/>
      </c>
      <c r="L216" s="42" t="str">
        <f ca="1">IF(Tabla3[[#This Row],[DIAS FALTANTES PARA VENCIMIENTO]]="","",IF(Tabla3[[#This Row],[DIAS FALTANTES PARA VENCIMIENTO]]&lt;=0,Festivos!$T$2,IF(AND(Tabla3[[#This Row],[DIAS FALTANTES PARA VENCIMIENTO]]&gt;=1,Tabla3[[#This Row],[DIAS FALTANTES PARA VENCIMIENTO]]&lt;=$D$2),Festivos!$T$3,Festivos!$T$4)))</f>
        <v/>
      </c>
      <c r="O216" s="63"/>
    </row>
    <row r="217" spans="1:15" x14ac:dyDescent="0.25">
      <c r="A217" s="42">
        <v>214</v>
      </c>
      <c r="B217" s="60"/>
      <c r="C217" s="62"/>
      <c r="D217" s="60"/>
      <c r="E217" s="60"/>
      <c r="F217" s="47"/>
      <c r="G217" s="48"/>
      <c r="H217" s="47"/>
      <c r="I217" s="42" t="str">
        <f>IF(ISBLANK(H217)," ",_xlfn.XLOOKUP(H217,Festivos!A:A,Festivos!B:B))</f>
        <v xml:space="preserve"> </v>
      </c>
      <c r="J217" s="49" t="str">
        <f>IFERROR(WORKDAY(Tabla3[[#This Row],[FECHA DE RADICACIÓN]],Tabla3[[#This Row],[DIAS HABILES RTA DP]],FESTIVOS),"")</f>
        <v/>
      </c>
      <c r="K217" s="50" t="str">
        <f ca="1">IFERROR(Tabla3[[#This Row],[FECHA DE VECIMIENTO]]-$D$1,"")</f>
        <v/>
      </c>
      <c r="L217" s="42" t="str">
        <f ca="1">IF(Tabla3[[#This Row],[DIAS FALTANTES PARA VENCIMIENTO]]="","",IF(Tabla3[[#This Row],[DIAS FALTANTES PARA VENCIMIENTO]]&lt;=0,Festivos!$T$2,IF(AND(Tabla3[[#This Row],[DIAS FALTANTES PARA VENCIMIENTO]]&gt;=1,Tabla3[[#This Row],[DIAS FALTANTES PARA VENCIMIENTO]]&lt;=$D$2),Festivos!$T$3,Festivos!$T$4)))</f>
        <v/>
      </c>
      <c r="O217" s="63"/>
    </row>
    <row r="218" spans="1:15" x14ac:dyDescent="0.25">
      <c r="A218" s="42">
        <v>215</v>
      </c>
      <c r="B218" s="60"/>
      <c r="C218" s="62"/>
      <c r="D218" s="60"/>
      <c r="E218" s="60"/>
      <c r="F218" s="47"/>
      <c r="G218" s="48"/>
      <c r="H218" s="47"/>
      <c r="I218" s="42" t="str">
        <f>IF(ISBLANK(H218)," ",_xlfn.XLOOKUP(H218,Festivos!A:A,Festivos!B:B))</f>
        <v xml:space="preserve"> </v>
      </c>
      <c r="J218" s="49" t="str">
        <f>IFERROR(WORKDAY(Tabla3[[#This Row],[FECHA DE RADICACIÓN]],Tabla3[[#This Row],[DIAS HABILES RTA DP]],FESTIVOS),"")</f>
        <v/>
      </c>
      <c r="K218" s="50" t="str">
        <f ca="1">IFERROR(Tabla3[[#This Row],[FECHA DE VECIMIENTO]]-$D$1,"")</f>
        <v/>
      </c>
      <c r="L218" s="42" t="str">
        <f ca="1">IF(Tabla3[[#This Row],[DIAS FALTANTES PARA VENCIMIENTO]]="","",IF(Tabla3[[#This Row],[DIAS FALTANTES PARA VENCIMIENTO]]&lt;=0,Festivos!$T$2,IF(AND(Tabla3[[#This Row],[DIAS FALTANTES PARA VENCIMIENTO]]&gt;=1,Tabla3[[#This Row],[DIAS FALTANTES PARA VENCIMIENTO]]&lt;=$D$2),Festivos!$T$3,Festivos!$T$4)))</f>
        <v/>
      </c>
      <c r="O218" s="63"/>
    </row>
    <row r="219" spans="1:15" x14ac:dyDescent="0.25">
      <c r="A219" s="42">
        <v>216</v>
      </c>
      <c r="B219" s="60"/>
      <c r="C219" s="62"/>
      <c r="D219" s="60"/>
      <c r="E219" s="60"/>
      <c r="F219" s="47"/>
      <c r="G219" s="48"/>
      <c r="H219" s="47"/>
      <c r="I219" s="42" t="str">
        <f>IF(ISBLANK(H219)," ",_xlfn.XLOOKUP(H219,Festivos!A:A,Festivos!B:B))</f>
        <v xml:space="preserve"> </v>
      </c>
      <c r="J219" s="49" t="str">
        <f>IFERROR(WORKDAY(Tabla3[[#This Row],[FECHA DE RADICACIÓN]],Tabla3[[#This Row],[DIAS HABILES RTA DP]],FESTIVOS),"")</f>
        <v/>
      </c>
      <c r="K219" s="50" t="str">
        <f ca="1">IFERROR(Tabla3[[#This Row],[FECHA DE VECIMIENTO]]-$D$1,"")</f>
        <v/>
      </c>
      <c r="L219" s="42" t="str">
        <f ca="1">IF(Tabla3[[#This Row],[DIAS FALTANTES PARA VENCIMIENTO]]="","",IF(Tabla3[[#This Row],[DIAS FALTANTES PARA VENCIMIENTO]]&lt;=0,Festivos!$T$2,IF(AND(Tabla3[[#This Row],[DIAS FALTANTES PARA VENCIMIENTO]]&gt;=1,Tabla3[[#This Row],[DIAS FALTANTES PARA VENCIMIENTO]]&lt;=$D$2),Festivos!$T$3,Festivos!$T$4)))</f>
        <v/>
      </c>
      <c r="O219" s="63"/>
    </row>
    <row r="220" spans="1:15" x14ac:dyDescent="0.25">
      <c r="A220" s="42">
        <v>217</v>
      </c>
      <c r="B220" s="60"/>
      <c r="C220" s="62"/>
      <c r="D220" s="60"/>
      <c r="E220" s="60"/>
      <c r="F220" s="47"/>
      <c r="G220" s="48"/>
      <c r="H220" s="47"/>
      <c r="I220" s="42" t="str">
        <f>IF(ISBLANK(H220)," ",_xlfn.XLOOKUP(H220,Festivos!A:A,Festivos!B:B))</f>
        <v xml:space="preserve"> </v>
      </c>
      <c r="J220" s="49" t="str">
        <f>IFERROR(WORKDAY(Tabla3[[#This Row],[FECHA DE RADICACIÓN]],Tabla3[[#This Row],[DIAS HABILES RTA DP]],FESTIVOS),"")</f>
        <v/>
      </c>
      <c r="K220" s="50" t="str">
        <f ca="1">IFERROR(Tabla3[[#This Row],[FECHA DE VECIMIENTO]]-$D$1,"")</f>
        <v/>
      </c>
      <c r="L220" s="42" t="str">
        <f ca="1">IF(Tabla3[[#This Row],[DIAS FALTANTES PARA VENCIMIENTO]]="","",IF(Tabla3[[#This Row],[DIAS FALTANTES PARA VENCIMIENTO]]&lt;=0,Festivos!$T$2,IF(AND(Tabla3[[#This Row],[DIAS FALTANTES PARA VENCIMIENTO]]&gt;=1,Tabla3[[#This Row],[DIAS FALTANTES PARA VENCIMIENTO]]&lt;=$D$2),Festivos!$T$3,Festivos!$T$4)))</f>
        <v/>
      </c>
      <c r="O220" s="63"/>
    </row>
    <row r="221" spans="1:15" x14ac:dyDescent="0.25">
      <c r="A221" s="42">
        <v>218</v>
      </c>
      <c r="B221" s="60"/>
      <c r="C221" s="62"/>
      <c r="D221" s="60"/>
      <c r="E221" s="60"/>
      <c r="F221" s="47"/>
      <c r="G221" s="48"/>
      <c r="H221" s="47"/>
      <c r="I221" s="42" t="str">
        <f>IF(ISBLANK(H221)," ",_xlfn.XLOOKUP(H221,Festivos!A:A,Festivos!B:B))</f>
        <v xml:space="preserve"> </v>
      </c>
      <c r="J221" s="49" t="str">
        <f>IFERROR(WORKDAY(Tabla3[[#This Row],[FECHA DE RADICACIÓN]],Tabla3[[#This Row],[DIAS HABILES RTA DP]],FESTIVOS),"")</f>
        <v/>
      </c>
      <c r="K221" s="50" t="str">
        <f ca="1">IFERROR(Tabla3[[#This Row],[FECHA DE VECIMIENTO]]-$D$1,"")</f>
        <v/>
      </c>
      <c r="L221" s="42" t="str">
        <f ca="1">IF(Tabla3[[#This Row],[DIAS FALTANTES PARA VENCIMIENTO]]="","",IF(Tabla3[[#This Row],[DIAS FALTANTES PARA VENCIMIENTO]]&lt;=0,Festivos!$T$2,IF(AND(Tabla3[[#This Row],[DIAS FALTANTES PARA VENCIMIENTO]]&gt;=1,Tabla3[[#This Row],[DIAS FALTANTES PARA VENCIMIENTO]]&lt;=$D$2),Festivos!$T$3,Festivos!$T$4)))</f>
        <v/>
      </c>
      <c r="O221" s="63"/>
    </row>
    <row r="222" spans="1:15" x14ac:dyDescent="0.25">
      <c r="A222" s="42">
        <v>219</v>
      </c>
      <c r="B222" s="60"/>
      <c r="C222" s="62"/>
      <c r="D222" s="60"/>
      <c r="E222" s="60"/>
      <c r="F222" s="47"/>
      <c r="G222" s="48"/>
      <c r="H222" s="47"/>
      <c r="I222" s="42" t="str">
        <f>IF(ISBLANK(H222)," ",_xlfn.XLOOKUP(H222,Festivos!A:A,Festivos!B:B))</f>
        <v xml:space="preserve"> </v>
      </c>
      <c r="J222" s="49" t="str">
        <f>IFERROR(WORKDAY(Tabla3[[#This Row],[FECHA DE RADICACIÓN]],Tabla3[[#This Row],[DIAS HABILES RTA DP]],FESTIVOS),"")</f>
        <v/>
      </c>
      <c r="K222" s="50" t="str">
        <f ca="1">IFERROR(Tabla3[[#This Row],[FECHA DE VECIMIENTO]]-$D$1,"")</f>
        <v/>
      </c>
      <c r="L222" s="42" t="str">
        <f ca="1">IF(Tabla3[[#This Row],[DIAS FALTANTES PARA VENCIMIENTO]]="","",IF(Tabla3[[#This Row],[DIAS FALTANTES PARA VENCIMIENTO]]&lt;=0,Festivos!$T$2,IF(AND(Tabla3[[#This Row],[DIAS FALTANTES PARA VENCIMIENTO]]&gt;=1,Tabla3[[#This Row],[DIAS FALTANTES PARA VENCIMIENTO]]&lt;=$D$2),Festivos!$T$3,Festivos!$T$4)))</f>
        <v/>
      </c>
      <c r="O222" s="63"/>
    </row>
    <row r="223" spans="1:15" x14ac:dyDescent="0.25">
      <c r="A223" s="42">
        <v>220</v>
      </c>
      <c r="B223" s="60"/>
      <c r="C223" s="62"/>
      <c r="D223" s="60"/>
      <c r="E223" s="60"/>
      <c r="F223" s="47"/>
      <c r="G223" s="48"/>
      <c r="H223" s="47"/>
      <c r="I223" s="42" t="str">
        <f>IF(ISBLANK(H223)," ",_xlfn.XLOOKUP(H223,Festivos!A:A,Festivos!B:B))</f>
        <v xml:space="preserve"> </v>
      </c>
      <c r="J223" s="49" t="str">
        <f>IFERROR(WORKDAY(Tabla3[[#This Row],[FECHA DE RADICACIÓN]],Tabla3[[#This Row],[DIAS HABILES RTA DP]],FESTIVOS),"")</f>
        <v/>
      </c>
      <c r="K223" s="50" t="str">
        <f ca="1">IFERROR(Tabla3[[#This Row],[FECHA DE VECIMIENTO]]-$D$1,"")</f>
        <v/>
      </c>
      <c r="L223" s="42" t="str">
        <f ca="1">IF(Tabla3[[#This Row],[DIAS FALTANTES PARA VENCIMIENTO]]="","",IF(Tabla3[[#This Row],[DIAS FALTANTES PARA VENCIMIENTO]]&lt;=0,Festivos!$T$2,IF(AND(Tabla3[[#This Row],[DIAS FALTANTES PARA VENCIMIENTO]]&gt;=1,Tabla3[[#This Row],[DIAS FALTANTES PARA VENCIMIENTO]]&lt;=$D$2),Festivos!$T$3,Festivos!$T$4)))</f>
        <v/>
      </c>
      <c r="O223" s="63"/>
    </row>
    <row r="224" spans="1:15" x14ac:dyDescent="0.25">
      <c r="A224" s="42">
        <v>221</v>
      </c>
      <c r="B224" s="60"/>
      <c r="C224" s="62"/>
      <c r="D224" s="60"/>
      <c r="E224" s="60"/>
      <c r="F224" s="47"/>
      <c r="G224" s="48"/>
      <c r="H224" s="47"/>
      <c r="I224" s="42" t="str">
        <f>IF(ISBLANK(H224)," ",_xlfn.XLOOKUP(H224,Festivos!A:A,Festivos!B:B))</f>
        <v xml:space="preserve"> </v>
      </c>
      <c r="J224" s="49" t="str">
        <f>IFERROR(WORKDAY(Tabla3[[#This Row],[FECHA DE RADICACIÓN]],Tabla3[[#This Row],[DIAS HABILES RTA DP]],FESTIVOS),"")</f>
        <v/>
      </c>
      <c r="K224" s="50" t="str">
        <f ca="1">IFERROR(Tabla3[[#This Row],[FECHA DE VECIMIENTO]]-$D$1,"")</f>
        <v/>
      </c>
      <c r="L224" s="42" t="str">
        <f ca="1">IF(Tabla3[[#This Row],[DIAS FALTANTES PARA VENCIMIENTO]]="","",IF(Tabla3[[#This Row],[DIAS FALTANTES PARA VENCIMIENTO]]&lt;=0,Festivos!$T$2,IF(AND(Tabla3[[#This Row],[DIAS FALTANTES PARA VENCIMIENTO]]&gt;=1,Tabla3[[#This Row],[DIAS FALTANTES PARA VENCIMIENTO]]&lt;=$D$2),Festivos!$T$3,Festivos!$T$4)))</f>
        <v/>
      </c>
      <c r="O224" s="63"/>
    </row>
    <row r="225" spans="1:15" x14ac:dyDescent="0.25">
      <c r="A225" s="42">
        <v>222</v>
      </c>
      <c r="B225" s="60"/>
      <c r="C225" s="62"/>
      <c r="D225" s="60"/>
      <c r="E225" s="60"/>
      <c r="F225" s="47"/>
      <c r="G225" s="48"/>
      <c r="H225" s="47"/>
      <c r="I225" s="42" t="str">
        <f>IF(ISBLANK(H225)," ",_xlfn.XLOOKUP(H225,Festivos!A:A,Festivos!B:B))</f>
        <v xml:space="preserve"> </v>
      </c>
      <c r="J225" s="49" t="str">
        <f>IFERROR(WORKDAY(Tabla3[[#This Row],[FECHA DE RADICACIÓN]],Tabla3[[#This Row],[DIAS HABILES RTA DP]],FESTIVOS),"")</f>
        <v/>
      </c>
      <c r="K225" s="50" t="str">
        <f ca="1">IFERROR(Tabla3[[#This Row],[FECHA DE VECIMIENTO]]-$D$1,"")</f>
        <v/>
      </c>
      <c r="L225" s="42" t="str">
        <f ca="1">IF(Tabla3[[#This Row],[DIAS FALTANTES PARA VENCIMIENTO]]="","",IF(Tabla3[[#This Row],[DIAS FALTANTES PARA VENCIMIENTO]]&lt;=0,Festivos!$T$2,IF(AND(Tabla3[[#This Row],[DIAS FALTANTES PARA VENCIMIENTO]]&gt;=1,Tabla3[[#This Row],[DIAS FALTANTES PARA VENCIMIENTO]]&lt;=$D$2),Festivos!$T$3,Festivos!$T$4)))</f>
        <v/>
      </c>
      <c r="O225" s="63"/>
    </row>
    <row r="226" spans="1:15" x14ac:dyDescent="0.25">
      <c r="A226" s="42">
        <v>223</v>
      </c>
      <c r="B226" s="60"/>
      <c r="C226" s="62"/>
      <c r="D226" s="60"/>
      <c r="E226" s="60"/>
      <c r="F226" s="47"/>
      <c r="G226" s="48"/>
      <c r="H226" s="47"/>
      <c r="I226" s="42" t="str">
        <f>IF(ISBLANK(H226)," ",_xlfn.XLOOKUP(H226,Festivos!A:A,Festivos!B:B))</f>
        <v xml:space="preserve"> </v>
      </c>
      <c r="J226" s="49" t="str">
        <f>IFERROR(WORKDAY(Tabla3[[#This Row],[FECHA DE RADICACIÓN]],Tabla3[[#This Row],[DIAS HABILES RTA DP]],FESTIVOS),"")</f>
        <v/>
      </c>
      <c r="K226" s="50" t="str">
        <f ca="1">IFERROR(Tabla3[[#This Row],[FECHA DE VECIMIENTO]]-$D$1,"")</f>
        <v/>
      </c>
      <c r="L226" s="42" t="str">
        <f ca="1">IF(Tabla3[[#This Row],[DIAS FALTANTES PARA VENCIMIENTO]]="","",IF(Tabla3[[#This Row],[DIAS FALTANTES PARA VENCIMIENTO]]&lt;=0,Festivos!$T$2,IF(AND(Tabla3[[#This Row],[DIAS FALTANTES PARA VENCIMIENTO]]&gt;=1,Tabla3[[#This Row],[DIAS FALTANTES PARA VENCIMIENTO]]&lt;=$D$2),Festivos!$T$3,Festivos!$T$4)))</f>
        <v/>
      </c>
      <c r="O226" s="63"/>
    </row>
    <row r="227" spans="1:15" x14ac:dyDescent="0.25">
      <c r="A227" s="42">
        <v>224</v>
      </c>
      <c r="B227" s="60"/>
      <c r="C227" s="62"/>
      <c r="D227" s="60"/>
      <c r="E227" s="60"/>
      <c r="F227" s="47"/>
      <c r="G227" s="48"/>
      <c r="H227" s="47"/>
      <c r="I227" s="42" t="str">
        <f>IF(ISBLANK(H227)," ",_xlfn.XLOOKUP(H227,Festivos!A:A,Festivos!B:B))</f>
        <v xml:space="preserve"> </v>
      </c>
      <c r="J227" s="49" t="str">
        <f>IFERROR(WORKDAY(Tabla3[[#This Row],[FECHA DE RADICACIÓN]],Tabla3[[#This Row],[DIAS HABILES RTA DP]],FESTIVOS),"")</f>
        <v/>
      </c>
      <c r="K227" s="50" t="str">
        <f ca="1">IFERROR(Tabla3[[#This Row],[FECHA DE VECIMIENTO]]-$D$1,"")</f>
        <v/>
      </c>
      <c r="L227" s="42" t="str">
        <f ca="1">IF(Tabla3[[#This Row],[DIAS FALTANTES PARA VENCIMIENTO]]="","",IF(Tabla3[[#This Row],[DIAS FALTANTES PARA VENCIMIENTO]]&lt;=0,Festivos!$T$2,IF(AND(Tabla3[[#This Row],[DIAS FALTANTES PARA VENCIMIENTO]]&gt;=1,Tabla3[[#This Row],[DIAS FALTANTES PARA VENCIMIENTO]]&lt;=$D$2),Festivos!$T$3,Festivos!$T$4)))</f>
        <v/>
      </c>
      <c r="O227" s="63"/>
    </row>
    <row r="228" spans="1:15" x14ac:dyDescent="0.25">
      <c r="A228" s="42">
        <v>225</v>
      </c>
      <c r="B228" s="60"/>
      <c r="C228" s="62"/>
      <c r="D228" s="60"/>
      <c r="E228" s="60"/>
      <c r="F228" s="47"/>
      <c r="G228" s="48"/>
      <c r="H228" s="47"/>
      <c r="I228" s="42" t="str">
        <f>IF(ISBLANK(H228)," ",_xlfn.XLOOKUP(H228,Festivos!A:A,Festivos!B:B))</f>
        <v xml:space="preserve"> </v>
      </c>
      <c r="J228" s="49" t="str">
        <f>IFERROR(WORKDAY(Tabla3[[#This Row],[FECHA DE RADICACIÓN]],Tabla3[[#This Row],[DIAS HABILES RTA DP]],FESTIVOS),"")</f>
        <v/>
      </c>
      <c r="K228" s="50" t="str">
        <f ca="1">IFERROR(Tabla3[[#This Row],[FECHA DE VECIMIENTO]]-$D$1,"")</f>
        <v/>
      </c>
      <c r="L228" s="42" t="str">
        <f ca="1">IF(Tabla3[[#This Row],[DIAS FALTANTES PARA VENCIMIENTO]]="","",IF(Tabla3[[#This Row],[DIAS FALTANTES PARA VENCIMIENTO]]&lt;=0,Festivos!$T$2,IF(AND(Tabla3[[#This Row],[DIAS FALTANTES PARA VENCIMIENTO]]&gt;=1,Tabla3[[#This Row],[DIAS FALTANTES PARA VENCIMIENTO]]&lt;=$D$2),Festivos!$T$3,Festivos!$T$4)))</f>
        <v/>
      </c>
      <c r="O228" s="63"/>
    </row>
    <row r="229" spans="1:15" x14ac:dyDescent="0.25">
      <c r="A229" s="42">
        <v>226</v>
      </c>
      <c r="B229" s="60"/>
      <c r="C229" s="62"/>
      <c r="D229" s="60"/>
      <c r="E229" s="60"/>
      <c r="F229" s="47"/>
      <c r="G229" s="48"/>
      <c r="H229" s="47"/>
      <c r="I229" s="42" t="str">
        <f>IF(ISBLANK(H229)," ",_xlfn.XLOOKUP(H229,Festivos!A:A,Festivos!B:B))</f>
        <v xml:space="preserve"> </v>
      </c>
      <c r="J229" s="49" t="str">
        <f>IFERROR(WORKDAY(Tabla3[[#This Row],[FECHA DE RADICACIÓN]],Tabla3[[#This Row],[DIAS HABILES RTA DP]],FESTIVOS),"")</f>
        <v/>
      </c>
      <c r="K229" s="50" t="str">
        <f ca="1">IFERROR(Tabla3[[#This Row],[FECHA DE VECIMIENTO]]-$D$1,"")</f>
        <v/>
      </c>
      <c r="L229" s="42" t="str">
        <f ca="1">IF(Tabla3[[#This Row],[DIAS FALTANTES PARA VENCIMIENTO]]="","",IF(Tabla3[[#This Row],[DIAS FALTANTES PARA VENCIMIENTO]]&lt;=0,Festivos!$T$2,IF(AND(Tabla3[[#This Row],[DIAS FALTANTES PARA VENCIMIENTO]]&gt;=1,Tabla3[[#This Row],[DIAS FALTANTES PARA VENCIMIENTO]]&lt;=$D$2),Festivos!$T$3,Festivos!$T$4)))</f>
        <v/>
      </c>
      <c r="O229" s="63"/>
    </row>
    <row r="230" spans="1:15" x14ac:dyDescent="0.25">
      <c r="A230" s="42">
        <v>227</v>
      </c>
      <c r="B230" s="60"/>
      <c r="C230" s="62"/>
      <c r="D230" s="60"/>
      <c r="E230" s="60"/>
      <c r="F230" s="47"/>
      <c r="G230" s="48"/>
      <c r="H230" s="47"/>
      <c r="I230" s="42" t="str">
        <f>IF(ISBLANK(H230)," ",_xlfn.XLOOKUP(H230,Festivos!A:A,Festivos!B:B))</f>
        <v xml:space="preserve"> </v>
      </c>
      <c r="J230" s="49" t="str">
        <f>IFERROR(WORKDAY(Tabla3[[#This Row],[FECHA DE RADICACIÓN]],Tabla3[[#This Row],[DIAS HABILES RTA DP]],FESTIVOS),"")</f>
        <v/>
      </c>
      <c r="K230" s="50" t="str">
        <f ca="1">IFERROR(Tabla3[[#This Row],[FECHA DE VECIMIENTO]]-$D$1,"")</f>
        <v/>
      </c>
      <c r="L230" s="42" t="str">
        <f ca="1">IF(Tabla3[[#This Row],[DIAS FALTANTES PARA VENCIMIENTO]]="","",IF(Tabla3[[#This Row],[DIAS FALTANTES PARA VENCIMIENTO]]&lt;=0,Festivos!$T$2,IF(AND(Tabla3[[#This Row],[DIAS FALTANTES PARA VENCIMIENTO]]&gt;=1,Tabla3[[#This Row],[DIAS FALTANTES PARA VENCIMIENTO]]&lt;=$D$2),Festivos!$T$3,Festivos!$T$4)))</f>
        <v/>
      </c>
      <c r="O230" s="63"/>
    </row>
    <row r="231" spans="1:15" x14ac:dyDescent="0.25">
      <c r="A231" s="42">
        <v>228</v>
      </c>
      <c r="B231" s="60"/>
      <c r="C231" s="62"/>
      <c r="D231" s="60"/>
      <c r="E231" s="60"/>
      <c r="F231" s="47"/>
      <c r="G231" s="48"/>
      <c r="H231" s="47"/>
      <c r="I231" s="42" t="str">
        <f>IF(ISBLANK(H231)," ",_xlfn.XLOOKUP(H231,Festivos!A:A,Festivos!B:B))</f>
        <v xml:space="preserve"> </v>
      </c>
      <c r="J231" s="49" t="str">
        <f>IFERROR(WORKDAY(Tabla3[[#This Row],[FECHA DE RADICACIÓN]],Tabla3[[#This Row],[DIAS HABILES RTA DP]],FESTIVOS),"")</f>
        <v/>
      </c>
      <c r="K231" s="50" t="str">
        <f ca="1">IFERROR(Tabla3[[#This Row],[FECHA DE VECIMIENTO]]-$D$1,"")</f>
        <v/>
      </c>
      <c r="L231" s="42" t="str">
        <f ca="1">IF(Tabla3[[#This Row],[DIAS FALTANTES PARA VENCIMIENTO]]="","",IF(Tabla3[[#This Row],[DIAS FALTANTES PARA VENCIMIENTO]]&lt;=0,Festivos!$T$2,IF(AND(Tabla3[[#This Row],[DIAS FALTANTES PARA VENCIMIENTO]]&gt;=1,Tabla3[[#This Row],[DIAS FALTANTES PARA VENCIMIENTO]]&lt;=$D$2),Festivos!$T$3,Festivos!$T$4)))</f>
        <v/>
      </c>
      <c r="O231" s="63"/>
    </row>
    <row r="232" spans="1:15" x14ac:dyDescent="0.25">
      <c r="A232" s="42">
        <v>229</v>
      </c>
      <c r="B232" s="60"/>
      <c r="C232" s="62"/>
      <c r="D232" s="60"/>
      <c r="E232" s="60"/>
      <c r="F232" s="47"/>
      <c r="G232" s="48"/>
      <c r="H232" s="47"/>
      <c r="I232" s="42" t="str">
        <f>IF(ISBLANK(H232)," ",_xlfn.XLOOKUP(H232,Festivos!A:A,Festivos!B:B))</f>
        <v xml:space="preserve"> </v>
      </c>
      <c r="J232" s="49" t="str">
        <f>IFERROR(WORKDAY(Tabla3[[#This Row],[FECHA DE RADICACIÓN]],Tabla3[[#This Row],[DIAS HABILES RTA DP]],FESTIVOS),"")</f>
        <v/>
      </c>
      <c r="K232" s="50" t="str">
        <f ca="1">IFERROR(Tabla3[[#This Row],[FECHA DE VECIMIENTO]]-$D$1,"")</f>
        <v/>
      </c>
      <c r="L232" s="42" t="str">
        <f ca="1">IF(Tabla3[[#This Row],[DIAS FALTANTES PARA VENCIMIENTO]]="","",IF(Tabla3[[#This Row],[DIAS FALTANTES PARA VENCIMIENTO]]&lt;=0,Festivos!$T$2,IF(AND(Tabla3[[#This Row],[DIAS FALTANTES PARA VENCIMIENTO]]&gt;=1,Tabla3[[#This Row],[DIAS FALTANTES PARA VENCIMIENTO]]&lt;=$D$2),Festivos!$T$3,Festivos!$T$4)))</f>
        <v/>
      </c>
      <c r="O232" s="63"/>
    </row>
    <row r="233" spans="1:15" x14ac:dyDescent="0.25">
      <c r="A233" s="42">
        <v>230</v>
      </c>
      <c r="B233" s="60"/>
      <c r="C233" s="62"/>
      <c r="D233" s="60"/>
      <c r="E233" s="60"/>
      <c r="F233" s="47"/>
      <c r="G233" s="48"/>
      <c r="H233" s="47"/>
      <c r="I233" s="42" t="str">
        <f>IF(ISBLANK(H233)," ",_xlfn.XLOOKUP(H233,Festivos!A:A,Festivos!B:B))</f>
        <v xml:space="preserve"> </v>
      </c>
      <c r="J233" s="49" t="str">
        <f>IFERROR(WORKDAY(Tabla3[[#This Row],[FECHA DE RADICACIÓN]],Tabla3[[#This Row],[DIAS HABILES RTA DP]],FESTIVOS),"")</f>
        <v/>
      </c>
      <c r="K233" s="50" t="str">
        <f ca="1">IFERROR(Tabla3[[#This Row],[FECHA DE VECIMIENTO]]-$D$1,"")</f>
        <v/>
      </c>
      <c r="L233" s="42" t="str">
        <f ca="1">IF(Tabla3[[#This Row],[DIAS FALTANTES PARA VENCIMIENTO]]="","",IF(Tabla3[[#This Row],[DIAS FALTANTES PARA VENCIMIENTO]]&lt;=0,Festivos!$T$2,IF(AND(Tabla3[[#This Row],[DIAS FALTANTES PARA VENCIMIENTO]]&gt;=1,Tabla3[[#This Row],[DIAS FALTANTES PARA VENCIMIENTO]]&lt;=$D$2),Festivos!$T$3,Festivos!$T$4)))</f>
        <v/>
      </c>
      <c r="O233" s="63"/>
    </row>
    <row r="234" spans="1:15" x14ac:dyDescent="0.25">
      <c r="A234" s="42">
        <v>231</v>
      </c>
      <c r="B234" s="60"/>
      <c r="C234" s="62"/>
      <c r="D234" s="60"/>
      <c r="E234" s="60"/>
      <c r="F234" s="47"/>
      <c r="G234" s="48"/>
      <c r="H234" s="47"/>
      <c r="I234" s="42" t="str">
        <f>IF(ISBLANK(H234)," ",_xlfn.XLOOKUP(H234,Festivos!A:A,Festivos!B:B))</f>
        <v xml:space="preserve"> </v>
      </c>
      <c r="J234" s="49" t="str">
        <f>IFERROR(WORKDAY(Tabla3[[#This Row],[FECHA DE RADICACIÓN]],Tabla3[[#This Row],[DIAS HABILES RTA DP]],FESTIVOS),"")</f>
        <v/>
      </c>
      <c r="K234" s="50" t="str">
        <f ca="1">IFERROR(Tabla3[[#This Row],[FECHA DE VECIMIENTO]]-$D$1,"")</f>
        <v/>
      </c>
      <c r="L234" s="42" t="str">
        <f ca="1">IF(Tabla3[[#This Row],[DIAS FALTANTES PARA VENCIMIENTO]]="","",IF(Tabla3[[#This Row],[DIAS FALTANTES PARA VENCIMIENTO]]&lt;=0,Festivos!$T$2,IF(AND(Tabla3[[#This Row],[DIAS FALTANTES PARA VENCIMIENTO]]&gt;=1,Tabla3[[#This Row],[DIAS FALTANTES PARA VENCIMIENTO]]&lt;=$D$2),Festivos!$T$3,Festivos!$T$4)))</f>
        <v/>
      </c>
      <c r="O234" s="63"/>
    </row>
    <row r="235" spans="1:15" x14ac:dyDescent="0.25">
      <c r="A235" s="42">
        <v>232</v>
      </c>
      <c r="B235" s="60"/>
      <c r="C235" s="62"/>
      <c r="D235" s="60"/>
      <c r="E235" s="60"/>
      <c r="F235" s="47"/>
      <c r="G235" s="48"/>
      <c r="H235" s="47"/>
      <c r="I235" s="42" t="str">
        <f>IF(ISBLANK(H235)," ",_xlfn.XLOOKUP(H235,Festivos!A:A,Festivos!B:B))</f>
        <v xml:space="preserve"> </v>
      </c>
      <c r="J235" s="49" t="str">
        <f>IFERROR(WORKDAY(Tabla3[[#This Row],[FECHA DE RADICACIÓN]],Tabla3[[#This Row],[DIAS HABILES RTA DP]],FESTIVOS),"")</f>
        <v/>
      </c>
      <c r="K235" s="50" t="str">
        <f ca="1">IFERROR(Tabla3[[#This Row],[FECHA DE VECIMIENTO]]-$D$1,"")</f>
        <v/>
      </c>
      <c r="L235" s="42" t="str">
        <f ca="1">IF(Tabla3[[#This Row],[DIAS FALTANTES PARA VENCIMIENTO]]="","",IF(Tabla3[[#This Row],[DIAS FALTANTES PARA VENCIMIENTO]]&lt;=0,Festivos!$T$2,IF(AND(Tabla3[[#This Row],[DIAS FALTANTES PARA VENCIMIENTO]]&gt;=1,Tabla3[[#This Row],[DIAS FALTANTES PARA VENCIMIENTO]]&lt;=$D$2),Festivos!$T$3,Festivos!$T$4)))</f>
        <v/>
      </c>
      <c r="O235" s="63"/>
    </row>
    <row r="236" spans="1:15" x14ac:dyDescent="0.25">
      <c r="A236" s="42">
        <v>233</v>
      </c>
      <c r="B236" s="60"/>
      <c r="C236" s="62"/>
      <c r="D236" s="60"/>
      <c r="E236" s="60"/>
      <c r="F236" s="47"/>
      <c r="G236" s="48"/>
      <c r="H236" s="47"/>
      <c r="I236" s="42" t="str">
        <f>IF(ISBLANK(H236)," ",_xlfn.XLOOKUP(H236,Festivos!A:A,Festivos!B:B))</f>
        <v xml:space="preserve"> </v>
      </c>
      <c r="J236" s="49" t="str">
        <f>IFERROR(WORKDAY(Tabla3[[#This Row],[FECHA DE RADICACIÓN]],Tabla3[[#This Row],[DIAS HABILES RTA DP]],FESTIVOS),"")</f>
        <v/>
      </c>
      <c r="K236" s="50" t="str">
        <f ca="1">IFERROR(Tabla3[[#This Row],[FECHA DE VECIMIENTO]]-$D$1,"")</f>
        <v/>
      </c>
      <c r="L236" s="42" t="str">
        <f ca="1">IF(Tabla3[[#This Row],[DIAS FALTANTES PARA VENCIMIENTO]]="","",IF(Tabla3[[#This Row],[DIAS FALTANTES PARA VENCIMIENTO]]&lt;=0,Festivos!$T$2,IF(AND(Tabla3[[#This Row],[DIAS FALTANTES PARA VENCIMIENTO]]&gt;=1,Tabla3[[#This Row],[DIAS FALTANTES PARA VENCIMIENTO]]&lt;=$D$2),Festivos!$T$3,Festivos!$T$4)))</f>
        <v/>
      </c>
      <c r="O236" s="63"/>
    </row>
    <row r="237" spans="1:15" x14ac:dyDescent="0.25">
      <c r="A237" s="42">
        <v>234</v>
      </c>
      <c r="B237" s="60"/>
      <c r="C237" s="62"/>
      <c r="D237" s="60"/>
      <c r="E237" s="60"/>
      <c r="F237" s="47"/>
      <c r="G237" s="48"/>
      <c r="H237" s="47"/>
      <c r="I237" s="42" t="str">
        <f>IF(ISBLANK(H237)," ",_xlfn.XLOOKUP(H237,Festivos!A:A,Festivos!B:B))</f>
        <v xml:space="preserve"> </v>
      </c>
      <c r="J237" s="49" t="str">
        <f>IFERROR(WORKDAY(Tabla3[[#This Row],[FECHA DE RADICACIÓN]],Tabla3[[#This Row],[DIAS HABILES RTA DP]],FESTIVOS),"")</f>
        <v/>
      </c>
      <c r="K237" s="50" t="str">
        <f ca="1">IFERROR(Tabla3[[#This Row],[FECHA DE VECIMIENTO]]-$D$1,"")</f>
        <v/>
      </c>
      <c r="L237" s="42" t="str">
        <f ca="1">IF(Tabla3[[#This Row],[DIAS FALTANTES PARA VENCIMIENTO]]="","",IF(Tabla3[[#This Row],[DIAS FALTANTES PARA VENCIMIENTO]]&lt;=0,Festivos!$T$2,IF(AND(Tabla3[[#This Row],[DIAS FALTANTES PARA VENCIMIENTO]]&gt;=1,Tabla3[[#This Row],[DIAS FALTANTES PARA VENCIMIENTO]]&lt;=$D$2),Festivos!$T$3,Festivos!$T$4)))</f>
        <v/>
      </c>
      <c r="O237" s="63"/>
    </row>
    <row r="238" spans="1:15" x14ac:dyDescent="0.25">
      <c r="A238" s="42">
        <v>235</v>
      </c>
      <c r="B238" s="60"/>
      <c r="C238" s="62"/>
      <c r="D238" s="60"/>
      <c r="E238" s="60"/>
      <c r="F238" s="47"/>
      <c r="G238" s="48"/>
      <c r="H238" s="47"/>
      <c r="I238" s="42" t="str">
        <f>IF(ISBLANK(H238)," ",_xlfn.XLOOKUP(H238,Festivos!A:A,Festivos!B:B))</f>
        <v xml:space="preserve"> </v>
      </c>
      <c r="J238" s="49" t="str">
        <f>IFERROR(WORKDAY(Tabla3[[#This Row],[FECHA DE RADICACIÓN]],Tabla3[[#This Row],[DIAS HABILES RTA DP]],FESTIVOS),"")</f>
        <v/>
      </c>
      <c r="K238" s="50" t="str">
        <f ca="1">IFERROR(Tabla3[[#This Row],[FECHA DE VECIMIENTO]]-$D$1,"")</f>
        <v/>
      </c>
      <c r="L238" s="42" t="str">
        <f ca="1">IF(Tabla3[[#This Row],[DIAS FALTANTES PARA VENCIMIENTO]]="","",IF(Tabla3[[#This Row],[DIAS FALTANTES PARA VENCIMIENTO]]&lt;=0,Festivos!$T$2,IF(AND(Tabla3[[#This Row],[DIAS FALTANTES PARA VENCIMIENTO]]&gt;=1,Tabla3[[#This Row],[DIAS FALTANTES PARA VENCIMIENTO]]&lt;=$D$2),Festivos!$T$3,Festivos!$T$4)))</f>
        <v/>
      </c>
    </row>
    <row r="239" spans="1:15" x14ac:dyDescent="0.25">
      <c r="A239" s="42">
        <v>236</v>
      </c>
      <c r="B239" s="60"/>
      <c r="C239" s="62"/>
      <c r="D239" s="60"/>
      <c r="E239" s="60"/>
      <c r="F239" s="47"/>
      <c r="G239" s="48"/>
      <c r="H239" s="47"/>
      <c r="I239" s="42" t="str">
        <f>IF(ISBLANK(H239)," ",_xlfn.XLOOKUP(H239,Festivos!A:A,Festivos!B:B))</f>
        <v xml:space="preserve"> </v>
      </c>
      <c r="J239" s="49" t="str">
        <f>IFERROR(WORKDAY(Tabla3[[#This Row],[FECHA DE RADICACIÓN]],Tabla3[[#This Row],[DIAS HABILES RTA DP]],FESTIVOS),"")</f>
        <v/>
      </c>
      <c r="K239" s="50" t="str">
        <f ca="1">IFERROR(Tabla3[[#This Row],[FECHA DE VECIMIENTO]]-$D$1,"")</f>
        <v/>
      </c>
      <c r="L239" s="42" t="str">
        <f ca="1">IF(Tabla3[[#This Row],[DIAS FALTANTES PARA VENCIMIENTO]]="","",IF(Tabla3[[#This Row],[DIAS FALTANTES PARA VENCIMIENTO]]&lt;=0,Festivos!$T$2,IF(AND(Tabla3[[#This Row],[DIAS FALTANTES PARA VENCIMIENTO]]&gt;=1,Tabla3[[#This Row],[DIAS FALTANTES PARA VENCIMIENTO]]&lt;=$D$2),Festivos!$T$3,Festivos!$T$4)))</f>
        <v/>
      </c>
    </row>
    <row r="240" spans="1:15" x14ac:dyDescent="0.25">
      <c r="A240" s="42">
        <v>237</v>
      </c>
      <c r="B240" s="60"/>
      <c r="C240" s="62"/>
      <c r="D240" s="60"/>
      <c r="E240" s="60"/>
      <c r="F240" s="47"/>
      <c r="G240" s="48"/>
      <c r="H240" s="47"/>
      <c r="I240" s="42" t="str">
        <f>IF(ISBLANK(H240)," ",_xlfn.XLOOKUP(H240,Festivos!A:A,Festivos!B:B))</f>
        <v xml:space="preserve"> </v>
      </c>
      <c r="J240" s="49" t="str">
        <f>IFERROR(WORKDAY(Tabla3[[#This Row],[FECHA DE RADICACIÓN]],Tabla3[[#This Row],[DIAS HABILES RTA DP]],FESTIVOS),"")</f>
        <v/>
      </c>
      <c r="K240" s="50" t="str">
        <f ca="1">IFERROR(Tabla3[[#This Row],[FECHA DE VECIMIENTO]]-$D$1,"")</f>
        <v/>
      </c>
      <c r="L240" s="42" t="str">
        <f ca="1">IF(Tabla3[[#This Row],[DIAS FALTANTES PARA VENCIMIENTO]]="","",IF(Tabla3[[#This Row],[DIAS FALTANTES PARA VENCIMIENTO]]&lt;=0,Festivos!$T$2,IF(AND(Tabla3[[#This Row],[DIAS FALTANTES PARA VENCIMIENTO]]&gt;=1,Tabla3[[#This Row],[DIAS FALTANTES PARA VENCIMIENTO]]&lt;=$D$2),Festivos!$T$3,Festivos!$T$4)))</f>
        <v/>
      </c>
    </row>
    <row r="241" spans="1:12" x14ac:dyDescent="0.25">
      <c r="A241" s="42">
        <v>238</v>
      </c>
      <c r="B241" s="60"/>
      <c r="C241" s="62"/>
      <c r="D241" s="60"/>
      <c r="E241" s="60"/>
      <c r="F241" s="47"/>
      <c r="G241" s="48"/>
      <c r="H241" s="47"/>
      <c r="I241" s="42" t="str">
        <f>IF(ISBLANK(H241)," ",_xlfn.XLOOKUP(H241,Festivos!A:A,Festivos!B:B))</f>
        <v xml:space="preserve"> </v>
      </c>
      <c r="J241" s="49" t="str">
        <f>IFERROR(WORKDAY(Tabla3[[#This Row],[FECHA DE RADICACIÓN]],Tabla3[[#This Row],[DIAS HABILES RTA DP]],FESTIVOS),"")</f>
        <v/>
      </c>
      <c r="K241" s="50" t="str">
        <f ca="1">IFERROR(Tabla3[[#This Row],[FECHA DE VECIMIENTO]]-$D$1,"")</f>
        <v/>
      </c>
      <c r="L241" s="42" t="str">
        <f ca="1">IF(Tabla3[[#This Row],[DIAS FALTANTES PARA VENCIMIENTO]]="","",IF(Tabla3[[#This Row],[DIAS FALTANTES PARA VENCIMIENTO]]&lt;=0,Festivos!$T$2,IF(AND(Tabla3[[#This Row],[DIAS FALTANTES PARA VENCIMIENTO]]&gt;=1,Tabla3[[#This Row],[DIAS FALTANTES PARA VENCIMIENTO]]&lt;=$D$2),Festivos!$T$3,Festivos!$T$4)))</f>
        <v/>
      </c>
    </row>
    <row r="242" spans="1:12" x14ac:dyDescent="0.25">
      <c r="A242" s="42">
        <v>239</v>
      </c>
      <c r="B242" s="60"/>
      <c r="C242" s="62"/>
      <c r="D242" s="60"/>
      <c r="E242" s="60"/>
      <c r="F242" s="47"/>
      <c r="G242" s="48"/>
      <c r="H242" s="47"/>
      <c r="I242" s="42" t="str">
        <f>IF(ISBLANK(H242)," ",_xlfn.XLOOKUP(H242,Festivos!A:A,Festivos!B:B))</f>
        <v xml:space="preserve"> </v>
      </c>
      <c r="J242" s="49" t="str">
        <f>IFERROR(WORKDAY(Tabla3[[#This Row],[FECHA DE RADICACIÓN]],Tabla3[[#This Row],[DIAS HABILES RTA DP]],FESTIVOS),"")</f>
        <v/>
      </c>
      <c r="K242" s="50" t="str">
        <f ca="1">IFERROR(Tabla3[[#This Row],[FECHA DE VECIMIENTO]]-$D$1,"")</f>
        <v/>
      </c>
      <c r="L242" s="42" t="str">
        <f ca="1">IF(Tabla3[[#This Row],[DIAS FALTANTES PARA VENCIMIENTO]]="","",IF(Tabla3[[#This Row],[DIAS FALTANTES PARA VENCIMIENTO]]&lt;=0,Festivos!$T$2,IF(AND(Tabla3[[#This Row],[DIAS FALTANTES PARA VENCIMIENTO]]&gt;=1,Tabla3[[#This Row],[DIAS FALTANTES PARA VENCIMIENTO]]&lt;=$D$2),Festivos!$T$3,Festivos!$T$4)))</f>
        <v/>
      </c>
    </row>
    <row r="243" spans="1:12" x14ac:dyDescent="0.25">
      <c r="A243" s="42">
        <v>240</v>
      </c>
      <c r="B243" s="60"/>
      <c r="C243" s="62"/>
      <c r="D243" s="60"/>
      <c r="E243" s="60"/>
      <c r="F243" s="47"/>
      <c r="G243" s="48"/>
      <c r="H243" s="47"/>
      <c r="I243" s="42" t="str">
        <f>IF(ISBLANK(H243)," ",_xlfn.XLOOKUP(H243,Festivos!A:A,Festivos!B:B))</f>
        <v xml:space="preserve"> </v>
      </c>
      <c r="J243" s="49" t="str">
        <f>IFERROR(WORKDAY(Tabla3[[#This Row],[FECHA DE RADICACIÓN]],Tabla3[[#This Row],[DIAS HABILES RTA DP]],FESTIVOS),"")</f>
        <v/>
      </c>
      <c r="K243" s="50" t="str">
        <f ca="1">IFERROR(Tabla3[[#This Row],[FECHA DE VECIMIENTO]]-$D$1,"")</f>
        <v/>
      </c>
      <c r="L243" s="42" t="str">
        <f ca="1">IF(Tabla3[[#This Row],[DIAS FALTANTES PARA VENCIMIENTO]]="","",IF(Tabla3[[#This Row],[DIAS FALTANTES PARA VENCIMIENTO]]&lt;=0,Festivos!$T$2,IF(AND(Tabla3[[#This Row],[DIAS FALTANTES PARA VENCIMIENTO]]&gt;=1,Tabla3[[#This Row],[DIAS FALTANTES PARA VENCIMIENTO]]&lt;=$D$2),Festivos!$T$3,Festivos!$T$4)))</f>
        <v/>
      </c>
    </row>
    <row r="244" spans="1:12" x14ac:dyDescent="0.25">
      <c r="A244" s="42">
        <v>241</v>
      </c>
      <c r="B244" s="60"/>
      <c r="C244" s="62"/>
      <c r="D244" s="60"/>
      <c r="E244" s="60"/>
      <c r="F244" s="47"/>
      <c r="G244" s="48"/>
      <c r="H244" s="47"/>
      <c r="I244" s="42" t="str">
        <f>IF(ISBLANK(H244)," ",_xlfn.XLOOKUP(H244,Festivos!A:A,Festivos!B:B))</f>
        <v xml:space="preserve"> </v>
      </c>
      <c r="J244" s="49" t="str">
        <f>IFERROR(WORKDAY(Tabla3[[#This Row],[FECHA DE RADICACIÓN]],Tabla3[[#This Row],[DIAS HABILES RTA DP]],FESTIVOS),"")</f>
        <v/>
      </c>
      <c r="K244" s="50" t="str">
        <f ca="1">IFERROR(Tabla3[[#This Row],[FECHA DE VECIMIENTO]]-$D$1,"")</f>
        <v/>
      </c>
      <c r="L244" s="42" t="str">
        <f ca="1">IF(Tabla3[[#This Row],[DIAS FALTANTES PARA VENCIMIENTO]]="","",IF(Tabla3[[#This Row],[DIAS FALTANTES PARA VENCIMIENTO]]&lt;=0,Festivos!$T$2,IF(AND(Tabla3[[#This Row],[DIAS FALTANTES PARA VENCIMIENTO]]&gt;=1,Tabla3[[#This Row],[DIAS FALTANTES PARA VENCIMIENTO]]&lt;=$D$2),Festivos!$T$3,Festivos!$T$4)))</f>
        <v/>
      </c>
    </row>
    <row r="245" spans="1:12" x14ac:dyDescent="0.25">
      <c r="A245" s="42">
        <v>242</v>
      </c>
      <c r="B245" s="60"/>
      <c r="C245" s="62"/>
      <c r="D245" s="60"/>
      <c r="E245" s="60"/>
      <c r="F245" s="47"/>
      <c r="G245" s="48"/>
      <c r="H245" s="47"/>
      <c r="I245" s="42" t="str">
        <f>IF(ISBLANK(H245)," ",_xlfn.XLOOKUP(H245,Festivos!A:A,Festivos!B:B))</f>
        <v xml:space="preserve"> </v>
      </c>
      <c r="J245" s="49" t="str">
        <f>IFERROR(WORKDAY(Tabla3[[#This Row],[FECHA DE RADICACIÓN]],Tabla3[[#This Row],[DIAS HABILES RTA DP]],FESTIVOS),"")</f>
        <v/>
      </c>
      <c r="K245" s="50" t="str">
        <f ca="1">IFERROR(Tabla3[[#This Row],[FECHA DE VECIMIENTO]]-$D$1,"")</f>
        <v/>
      </c>
      <c r="L245" s="42" t="str">
        <f ca="1">IF(Tabla3[[#This Row],[DIAS FALTANTES PARA VENCIMIENTO]]="","",IF(Tabla3[[#This Row],[DIAS FALTANTES PARA VENCIMIENTO]]&lt;=0,Festivos!$T$2,IF(AND(Tabla3[[#This Row],[DIAS FALTANTES PARA VENCIMIENTO]]&gt;=1,Tabla3[[#This Row],[DIAS FALTANTES PARA VENCIMIENTO]]&lt;=$D$2),Festivos!$T$3,Festivos!$T$4)))</f>
        <v/>
      </c>
    </row>
    <row r="246" spans="1:12" x14ac:dyDescent="0.25">
      <c r="A246" s="42">
        <v>243</v>
      </c>
      <c r="B246" s="60"/>
      <c r="C246" s="62"/>
      <c r="D246" s="60"/>
      <c r="E246" s="60"/>
      <c r="F246" s="47"/>
      <c r="G246" s="48"/>
      <c r="H246" s="47"/>
      <c r="I246" s="42" t="str">
        <f>IF(ISBLANK(H246)," ",_xlfn.XLOOKUP(H246,Festivos!A:A,Festivos!B:B))</f>
        <v xml:space="preserve"> </v>
      </c>
      <c r="J246" s="49" t="str">
        <f>IFERROR(WORKDAY(Tabla3[[#This Row],[FECHA DE RADICACIÓN]],Tabla3[[#This Row],[DIAS HABILES RTA DP]],FESTIVOS),"")</f>
        <v/>
      </c>
      <c r="K246" s="50" t="str">
        <f ca="1">IFERROR(Tabla3[[#This Row],[FECHA DE VECIMIENTO]]-$D$1,"")</f>
        <v/>
      </c>
      <c r="L246" s="42" t="str">
        <f ca="1">IF(Tabla3[[#This Row],[DIAS FALTANTES PARA VENCIMIENTO]]="","",IF(Tabla3[[#This Row],[DIAS FALTANTES PARA VENCIMIENTO]]&lt;=0,Festivos!$T$2,IF(AND(Tabla3[[#This Row],[DIAS FALTANTES PARA VENCIMIENTO]]&gt;=1,Tabla3[[#This Row],[DIAS FALTANTES PARA VENCIMIENTO]]&lt;=$D$2),Festivos!$T$3,Festivos!$T$4)))</f>
        <v/>
      </c>
    </row>
    <row r="247" spans="1:12" x14ac:dyDescent="0.25">
      <c r="A247" s="42">
        <v>244</v>
      </c>
      <c r="B247" s="60"/>
      <c r="C247" s="62"/>
      <c r="D247" s="60"/>
      <c r="E247" s="60"/>
      <c r="F247" s="47"/>
      <c r="G247" s="48"/>
      <c r="H247" s="47"/>
      <c r="I247" s="42" t="str">
        <f>IF(ISBLANK(H247)," ",_xlfn.XLOOKUP(H247,Festivos!A:A,Festivos!B:B))</f>
        <v xml:space="preserve"> </v>
      </c>
      <c r="J247" s="49" t="str">
        <f>IFERROR(WORKDAY(Tabla3[[#This Row],[FECHA DE RADICACIÓN]],Tabla3[[#This Row],[DIAS HABILES RTA DP]],FESTIVOS),"")</f>
        <v/>
      </c>
      <c r="K247" s="50" t="str">
        <f ca="1">IFERROR(Tabla3[[#This Row],[FECHA DE VECIMIENTO]]-$D$1,"")</f>
        <v/>
      </c>
      <c r="L247" s="42" t="str">
        <f ca="1">IF(Tabla3[[#This Row],[DIAS FALTANTES PARA VENCIMIENTO]]="","",IF(Tabla3[[#This Row],[DIAS FALTANTES PARA VENCIMIENTO]]&lt;=0,Festivos!$T$2,IF(AND(Tabla3[[#This Row],[DIAS FALTANTES PARA VENCIMIENTO]]&gt;=1,Tabla3[[#This Row],[DIAS FALTANTES PARA VENCIMIENTO]]&lt;=$D$2),Festivos!$T$3,Festivos!$T$4)))</f>
        <v/>
      </c>
    </row>
    <row r="248" spans="1:12" x14ac:dyDescent="0.25">
      <c r="A248" s="42">
        <v>245</v>
      </c>
      <c r="B248" s="60"/>
      <c r="C248" s="62"/>
      <c r="D248" s="60"/>
      <c r="E248" s="60"/>
      <c r="F248" s="47"/>
      <c r="G248" s="48"/>
      <c r="H248" s="47"/>
      <c r="I248" s="42" t="str">
        <f>IF(ISBLANK(H248)," ",_xlfn.XLOOKUP(H248,Festivos!A:A,Festivos!B:B))</f>
        <v xml:space="preserve"> </v>
      </c>
      <c r="J248" s="49" t="str">
        <f>IFERROR(WORKDAY(Tabla3[[#This Row],[FECHA DE RADICACIÓN]],Tabla3[[#This Row],[DIAS HABILES RTA DP]],FESTIVOS),"")</f>
        <v/>
      </c>
      <c r="K248" s="50" t="str">
        <f ca="1">IFERROR(Tabla3[[#This Row],[FECHA DE VECIMIENTO]]-$D$1,"")</f>
        <v/>
      </c>
      <c r="L248" s="42" t="str">
        <f ca="1">IF(Tabla3[[#This Row],[DIAS FALTANTES PARA VENCIMIENTO]]="","",IF(Tabla3[[#This Row],[DIAS FALTANTES PARA VENCIMIENTO]]&lt;=0,Festivos!$T$2,IF(AND(Tabla3[[#This Row],[DIAS FALTANTES PARA VENCIMIENTO]]&gt;=1,Tabla3[[#This Row],[DIAS FALTANTES PARA VENCIMIENTO]]&lt;=$D$2),Festivos!$T$3,Festivos!$T$4)))</f>
        <v/>
      </c>
    </row>
    <row r="249" spans="1:12" x14ac:dyDescent="0.25">
      <c r="A249" s="42">
        <v>246</v>
      </c>
      <c r="B249" s="60"/>
      <c r="C249" s="62"/>
      <c r="D249" s="60"/>
      <c r="E249" s="60"/>
      <c r="F249" s="47"/>
      <c r="G249" s="48"/>
      <c r="H249" s="47"/>
      <c r="I249" s="42" t="str">
        <f>IF(ISBLANK(H249)," ",_xlfn.XLOOKUP(H249,Festivos!A:A,Festivos!B:B))</f>
        <v xml:space="preserve"> </v>
      </c>
      <c r="J249" s="49" t="str">
        <f>IFERROR(WORKDAY(Tabla3[[#This Row],[FECHA DE RADICACIÓN]],Tabla3[[#This Row],[DIAS HABILES RTA DP]],FESTIVOS),"")</f>
        <v/>
      </c>
      <c r="K249" s="50" t="str">
        <f ca="1">IFERROR(Tabla3[[#This Row],[FECHA DE VECIMIENTO]]-$D$1,"")</f>
        <v/>
      </c>
      <c r="L249" s="42" t="str">
        <f ca="1">IF(Tabla3[[#This Row],[DIAS FALTANTES PARA VENCIMIENTO]]="","",IF(Tabla3[[#This Row],[DIAS FALTANTES PARA VENCIMIENTO]]&lt;=0,Festivos!$T$2,IF(AND(Tabla3[[#This Row],[DIAS FALTANTES PARA VENCIMIENTO]]&gt;=1,Tabla3[[#This Row],[DIAS FALTANTES PARA VENCIMIENTO]]&lt;=$D$2),Festivos!$T$3,Festivos!$T$4)))</f>
        <v/>
      </c>
    </row>
    <row r="250" spans="1:12" x14ac:dyDescent="0.25">
      <c r="A250" s="42">
        <v>247</v>
      </c>
      <c r="B250" s="60"/>
      <c r="C250" s="62"/>
      <c r="D250" s="60"/>
      <c r="E250" s="60"/>
      <c r="F250" s="47"/>
      <c r="G250" s="48"/>
      <c r="H250" s="47"/>
      <c r="I250" s="42" t="str">
        <f>IF(ISBLANK(H250)," ",_xlfn.XLOOKUP(H250,Festivos!A:A,Festivos!B:B))</f>
        <v xml:space="preserve"> </v>
      </c>
      <c r="J250" s="49" t="str">
        <f>IFERROR(WORKDAY(Tabla3[[#This Row],[FECHA DE RADICACIÓN]],Tabla3[[#This Row],[DIAS HABILES RTA DP]],FESTIVOS),"")</f>
        <v/>
      </c>
      <c r="K250" s="50" t="str">
        <f ca="1">IFERROR(Tabla3[[#This Row],[FECHA DE VECIMIENTO]]-$D$1,"")</f>
        <v/>
      </c>
      <c r="L250" s="42" t="str">
        <f ca="1">IF(Tabla3[[#This Row],[DIAS FALTANTES PARA VENCIMIENTO]]="","",IF(Tabla3[[#This Row],[DIAS FALTANTES PARA VENCIMIENTO]]&lt;=0,Festivos!$T$2,IF(AND(Tabla3[[#This Row],[DIAS FALTANTES PARA VENCIMIENTO]]&gt;=1,Tabla3[[#This Row],[DIAS FALTANTES PARA VENCIMIENTO]]&lt;=$D$2),Festivos!$T$3,Festivos!$T$4)))</f>
        <v/>
      </c>
    </row>
    <row r="251" spans="1:12" x14ac:dyDescent="0.25">
      <c r="A251" s="42">
        <v>248</v>
      </c>
      <c r="B251" s="60"/>
      <c r="C251" s="62"/>
      <c r="D251" s="60"/>
      <c r="E251" s="60"/>
      <c r="F251" s="47"/>
      <c r="G251" s="48"/>
      <c r="H251" s="47"/>
      <c r="I251" s="42" t="str">
        <f>IF(ISBLANK(H251)," ",_xlfn.XLOOKUP(H251,Festivos!A:A,Festivos!B:B))</f>
        <v xml:space="preserve"> </v>
      </c>
      <c r="J251" s="49" t="str">
        <f>IFERROR(WORKDAY(Tabla3[[#This Row],[FECHA DE RADICACIÓN]],Tabla3[[#This Row],[DIAS HABILES RTA DP]],FESTIVOS),"")</f>
        <v/>
      </c>
      <c r="K251" s="50" t="str">
        <f ca="1">IFERROR(Tabla3[[#This Row],[FECHA DE VECIMIENTO]]-$D$1,"")</f>
        <v/>
      </c>
      <c r="L251" s="42" t="str">
        <f ca="1">IF(Tabla3[[#This Row],[DIAS FALTANTES PARA VENCIMIENTO]]="","",IF(Tabla3[[#This Row],[DIAS FALTANTES PARA VENCIMIENTO]]&lt;=0,Festivos!$T$2,IF(AND(Tabla3[[#This Row],[DIAS FALTANTES PARA VENCIMIENTO]]&gt;=1,Tabla3[[#This Row],[DIAS FALTANTES PARA VENCIMIENTO]]&lt;=$D$2),Festivos!$T$3,Festivos!$T$4)))</f>
        <v/>
      </c>
    </row>
    <row r="252" spans="1:12" x14ac:dyDescent="0.25">
      <c r="A252" s="42">
        <v>249</v>
      </c>
      <c r="B252" s="60"/>
      <c r="C252" s="62"/>
      <c r="D252" s="60"/>
      <c r="E252" s="60"/>
      <c r="F252" s="47"/>
      <c r="G252" s="48"/>
      <c r="H252" s="47"/>
      <c r="I252" s="42" t="str">
        <f>IF(ISBLANK(H252)," ",_xlfn.XLOOKUP(H252,Festivos!A:A,Festivos!B:B))</f>
        <v xml:space="preserve"> </v>
      </c>
      <c r="J252" s="49" t="str">
        <f>IFERROR(WORKDAY(Tabla3[[#This Row],[FECHA DE RADICACIÓN]],Tabla3[[#This Row],[DIAS HABILES RTA DP]],FESTIVOS),"")</f>
        <v/>
      </c>
      <c r="K252" s="50" t="str">
        <f ca="1">IFERROR(Tabla3[[#This Row],[FECHA DE VECIMIENTO]]-$D$1,"")</f>
        <v/>
      </c>
      <c r="L252" s="42" t="str">
        <f ca="1">IF(Tabla3[[#This Row],[DIAS FALTANTES PARA VENCIMIENTO]]="","",IF(Tabla3[[#This Row],[DIAS FALTANTES PARA VENCIMIENTO]]&lt;=0,Festivos!$T$2,IF(AND(Tabla3[[#This Row],[DIAS FALTANTES PARA VENCIMIENTO]]&gt;=1,Tabla3[[#This Row],[DIAS FALTANTES PARA VENCIMIENTO]]&lt;=$D$2),Festivos!$T$3,Festivos!$T$4)))</f>
        <v/>
      </c>
    </row>
    <row r="253" spans="1:12" x14ac:dyDescent="0.25">
      <c r="A253" s="42">
        <v>250</v>
      </c>
      <c r="B253" s="60"/>
      <c r="C253" s="62"/>
      <c r="D253" s="60"/>
      <c r="E253" s="60"/>
      <c r="F253" s="47"/>
      <c r="G253" s="48"/>
      <c r="H253" s="47"/>
      <c r="I253" s="42" t="str">
        <f>IF(ISBLANK(H253)," ",_xlfn.XLOOKUP(H253,Festivos!A:A,Festivos!B:B))</f>
        <v xml:space="preserve"> </v>
      </c>
      <c r="J253" s="49" t="str">
        <f>IFERROR(WORKDAY(Tabla3[[#This Row],[FECHA DE RADICACIÓN]],Tabla3[[#This Row],[DIAS HABILES RTA DP]],FESTIVOS),"")</f>
        <v/>
      </c>
      <c r="K253" s="50" t="str">
        <f ca="1">IFERROR(Tabla3[[#This Row],[FECHA DE VECIMIENTO]]-$D$1,"")</f>
        <v/>
      </c>
      <c r="L253" s="42" t="str">
        <f ca="1">IF(Tabla3[[#This Row],[DIAS FALTANTES PARA VENCIMIENTO]]="","",IF(Tabla3[[#This Row],[DIAS FALTANTES PARA VENCIMIENTO]]&lt;=0,Festivos!$T$2,IF(AND(Tabla3[[#This Row],[DIAS FALTANTES PARA VENCIMIENTO]]&gt;=1,Tabla3[[#This Row],[DIAS FALTANTES PARA VENCIMIENTO]]&lt;=$D$2),Festivos!$T$3,Festivos!$T$4)))</f>
        <v/>
      </c>
    </row>
    <row r="254" spans="1:12" x14ac:dyDescent="0.25">
      <c r="A254" s="42">
        <v>251</v>
      </c>
      <c r="B254" s="60"/>
      <c r="C254" s="62"/>
      <c r="D254" s="60"/>
      <c r="E254" s="60"/>
      <c r="F254" s="47"/>
      <c r="G254" s="48"/>
      <c r="H254" s="47"/>
      <c r="I254" s="42" t="str">
        <f>IF(ISBLANK(H254)," ",_xlfn.XLOOKUP(H254,Festivos!A:A,Festivos!B:B))</f>
        <v xml:space="preserve"> </v>
      </c>
      <c r="J254" s="49" t="str">
        <f>IFERROR(WORKDAY(Tabla3[[#This Row],[FECHA DE RADICACIÓN]],Tabla3[[#This Row],[DIAS HABILES RTA DP]],FESTIVOS),"")</f>
        <v/>
      </c>
      <c r="K254" s="50" t="str">
        <f ca="1">IFERROR(Tabla3[[#This Row],[FECHA DE VECIMIENTO]]-$D$1,"")</f>
        <v/>
      </c>
      <c r="L254" s="42" t="str">
        <f ca="1">IF(Tabla3[[#This Row],[DIAS FALTANTES PARA VENCIMIENTO]]="","",IF(Tabla3[[#This Row],[DIAS FALTANTES PARA VENCIMIENTO]]&lt;=0,Festivos!$T$2,IF(AND(Tabla3[[#This Row],[DIAS FALTANTES PARA VENCIMIENTO]]&gt;=1,Tabla3[[#This Row],[DIAS FALTANTES PARA VENCIMIENTO]]&lt;=$D$2),Festivos!$T$3,Festivos!$T$4)))</f>
        <v/>
      </c>
    </row>
    <row r="255" spans="1:12" x14ac:dyDescent="0.25">
      <c r="A255" s="42">
        <v>252</v>
      </c>
      <c r="B255" s="60"/>
      <c r="C255" s="62"/>
      <c r="D255" s="60"/>
      <c r="E255" s="60"/>
      <c r="F255" s="47"/>
      <c r="G255" s="48"/>
      <c r="H255" s="47"/>
      <c r="I255" s="42" t="str">
        <f>IF(ISBLANK(H255)," ",_xlfn.XLOOKUP(H255,Festivos!A:A,Festivos!B:B))</f>
        <v xml:space="preserve"> </v>
      </c>
      <c r="J255" s="49" t="str">
        <f>IFERROR(WORKDAY(Tabla3[[#This Row],[FECHA DE RADICACIÓN]],Tabla3[[#This Row],[DIAS HABILES RTA DP]],FESTIVOS),"")</f>
        <v/>
      </c>
      <c r="K255" s="50" t="str">
        <f ca="1">IFERROR(Tabla3[[#This Row],[FECHA DE VECIMIENTO]]-$D$1,"")</f>
        <v/>
      </c>
      <c r="L255" s="42" t="str">
        <f ca="1">IF(Tabla3[[#This Row],[DIAS FALTANTES PARA VENCIMIENTO]]="","",IF(Tabla3[[#This Row],[DIAS FALTANTES PARA VENCIMIENTO]]&lt;=0,Festivos!$T$2,IF(AND(Tabla3[[#This Row],[DIAS FALTANTES PARA VENCIMIENTO]]&gt;=1,Tabla3[[#This Row],[DIAS FALTANTES PARA VENCIMIENTO]]&lt;=$D$2),Festivos!$T$3,Festivos!$T$4)))</f>
        <v/>
      </c>
    </row>
    <row r="256" spans="1:12" x14ac:dyDescent="0.25">
      <c r="A256" s="42">
        <v>253</v>
      </c>
      <c r="B256" s="60"/>
      <c r="C256" s="62"/>
      <c r="D256" s="60"/>
      <c r="E256" s="60"/>
      <c r="F256" s="47"/>
      <c r="G256" s="48"/>
      <c r="H256" s="47"/>
      <c r="I256" s="42" t="str">
        <f>IF(ISBLANK(H256)," ",_xlfn.XLOOKUP(H256,Festivos!A:A,Festivos!B:B))</f>
        <v xml:space="preserve"> </v>
      </c>
      <c r="J256" s="49" t="str">
        <f>IFERROR(WORKDAY(Tabla3[[#This Row],[FECHA DE RADICACIÓN]],Tabla3[[#This Row],[DIAS HABILES RTA DP]],FESTIVOS),"")</f>
        <v/>
      </c>
      <c r="K256" s="50" t="str">
        <f ca="1">IFERROR(Tabla3[[#This Row],[FECHA DE VECIMIENTO]]-$D$1,"")</f>
        <v/>
      </c>
      <c r="L256" s="42" t="str">
        <f ca="1">IF(Tabla3[[#This Row],[DIAS FALTANTES PARA VENCIMIENTO]]="","",IF(Tabla3[[#This Row],[DIAS FALTANTES PARA VENCIMIENTO]]&lt;=0,Festivos!$T$2,IF(AND(Tabla3[[#This Row],[DIAS FALTANTES PARA VENCIMIENTO]]&gt;=1,Tabla3[[#This Row],[DIAS FALTANTES PARA VENCIMIENTO]]&lt;=$D$2),Festivos!$T$3,Festivos!$T$4)))</f>
        <v/>
      </c>
    </row>
    <row r="257" spans="1:12" x14ac:dyDescent="0.25">
      <c r="A257" s="42">
        <v>254</v>
      </c>
      <c r="B257" s="60"/>
      <c r="C257" s="62"/>
      <c r="D257" s="60"/>
      <c r="E257" s="60"/>
      <c r="F257" s="47"/>
      <c r="G257" s="48"/>
      <c r="H257" s="47"/>
      <c r="I257" s="42" t="str">
        <f>IF(ISBLANK(H257)," ",_xlfn.XLOOKUP(H257,Festivos!A:A,Festivos!B:B))</f>
        <v xml:space="preserve"> </v>
      </c>
      <c r="J257" s="49" t="str">
        <f>IFERROR(WORKDAY(Tabla3[[#This Row],[FECHA DE RADICACIÓN]],Tabla3[[#This Row],[DIAS HABILES RTA DP]],FESTIVOS),"")</f>
        <v/>
      </c>
      <c r="K257" s="50" t="str">
        <f ca="1">IFERROR(Tabla3[[#This Row],[FECHA DE VECIMIENTO]]-$D$1,"")</f>
        <v/>
      </c>
      <c r="L257" s="42" t="str">
        <f ca="1">IF(Tabla3[[#This Row],[DIAS FALTANTES PARA VENCIMIENTO]]="","",IF(Tabla3[[#This Row],[DIAS FALTANTES PARA VENCIMIENTO]]&lt;=0,Festivos!$T$2,IF(AND(Tabla3[[#This Row],[DIAS FALTANTES PARA VENCIMIENTO]]&gt;=1,Tabla3[[#This Row],[DIAS FALTANTES PARA VENCIMIENTO]]&lt;=$D$2),Festivos!$T$3,Festivos!$T$4)))</f>
        <v/>
      </c>
    </row>
    <row r="258" spans="1:12" x14ac:dyDescent="0.25">
      <c r="A258" s="42">
        <v>255</v>
      </c>
      <c r="B258" s="60"/>
      <c r="C258" s="62"/>
      <c r="D258" s="60"/>
      <c r="E258" s="60"/>
      <c r="F258" s="47"/>
      <c r="G258" s="48"/>
      <c r="H258" s="47"/>
      <c r="I258" s="42" t="str">
        <f>IF(ISBLANK(H258)," ",_xlfn.XLOOKUP(H258,Festivos!A:A,Festivos!B:B))</f>
        <v xml:space="preserve"> </v>
      </c>
      <c r="J258" s="49" t="str">
        <f>IFERROR(WORKDAY(Tabla3[[#This Row],[FECHA DE RADICACIÓN]],Tabla3[[#This Row],[DIAS HABILES RTA DP]],FESTIVOS),"")</f>
        <v/>
      </c>
      <c r="K258" s="50" t="str">
        <f ca="1">IFERROR(Tabla3[[#This Row],[FECHA DE VECIMIENTO]]-$D$1,"")</f>
        <v/>
      </c>
      <c r="L258" s="42" t="str">
        <f ca="1">IF(Tabla3[[#This Row],[DIAS FALTANTES PARA VENCIMIENTO]]="","",IF(Tabla3[[#This Row],[DIAS FALTANTES PARA VENCIMIENTO]]&lt;=0,Festivos!$T$2,IF(AND(Tabla3[[#This Row],[DIAS FALTANTES PARA VENCIMIENTO]]&gt;=1,Tabla3[[#This Row],[DIAS FALTANTES PARA VENCIMIENTO]]&lt;=$D$2),Festivos!$T$3,Festivos!$T$4)))</f>
        <v/>
      </c>
    </row>
    <row r="259" spans="1:12" x14ac:dyDescent="0.25">
      <c r="A259" s="42">
        <v>256</v>
      </c>
      <c r="B259" s="60"/>
      <c r="C259" s="62"/>
      <c r="D259" s="60"/>
      <c r="E259" s="60"/>
      <c r="F259" s="47"/>
      <c r="G259" s="48"/>
      <c r="H259" s="47"/>
      <c r="I259" s="42" t="str">
        <f>IF(ISBLANK(H259)," ",_xlfn.XLOOKUP(H259,Festivos!A:A,Festivos!B:B))</f>
        <v xml:space="preserve"> </v>
      </c>
      <c r="J259" s="49" t="str">
        <f>IFERROR(WORKDAY(Tabla3[[#This Row],[FECHA DE RADICACIÓN]],Tabla3[[#This Row],[DIAS HABILES RTA DP]],FESTIVOS),"")</f>
        <v/>
      </c>
      <c r="K259" s="50" t="str">
        <f ca="1">IFERROR(Tabla3[[#This Row],[FECHA DE VECIMIENTO]]-$D$1,"")</f>
        <v/>
      </c>
      <c r="L259" s="42" t="str">
        <f ca="1">IF(Tabla3[[#This Row],[DIAS FALTANTES PARA VENCIMIENTO]]="","",IF(Tabla3[[#This Row],[DIAS FALTANTES PARA VENCIMIENTO]]&lt;=0,Festivos!$T$2,IF(AND(Tabla3[[#This Row],[DIAS FALTANTES PARA VENCIMIENTO]]&gt;=1,Tabla3[[#This Row],[DIAS FALTANTES PARA VENCIMIENTO]]&lt;=$D$2),Festivos!$T$3,Festivos!$T$4)))</f>
        <v/>
      </c>
    </row>
    <row r="260" spans="1:12" x14ac:dyDescent="0.25">
      <c r="A260" s="42">
        <v>257</v>
      </c>
      <c r="B260" s="60"/>
      <c r="C260" s="62"/>
      <c r="D260" s="60"/>
      <c r="E260" s="60"/>
      <c r="F260" s="47"/>
      <c r="G260" s="48"/>
      <c r="H260" s="47"/>
      <c r="I260" s="42" t="str">
        <f>IF(ISBLANK(H260)," ",_xlfn.XLOOKUP(H260,Festivos!A:A,Festivos!B:B))</f>
        <v xml:space="preserve"> </v>
      </c>
      <c r="J260" s="49" t="str">
        <f>IFERROR(WORKDAY(Tabla3[[#This Row],[FECHA DE RADICACIÓN]],Tabla3[[#This Row],[DIAS HABILES RTA DP]],FESTIVOS),"")</f>
        <v/>
      </c>
      <c r="K260" s="50" t="str">
        <f ca="1">IFERROR(Tabla3[[#This Row],[FECHA DE VECIMIENTO]]-$D$1,"")</f>
        <v/>
      </c>
      <c r="L260" s="42" t="str">
        <f ca="1">IF(Tabla3[[#This Row],[DIAS FALTANTES PARA VENCIMIENTO]]="","",IF(Tabla3[[#This Row],[DIAS FALTANTES PARA VENCIMIENTO]]&lt;=0,Festivos!$T$2,IF(AND(Tabla3[[#This Row],[DIAS FALTANTES PARA VENCIMIENTO]]&gt;=1,Tabla3[[#This Row],[DIAS FALTANTES PARA VENCIMIENTO]]&lt;=$D$2),Festivos!$T$3,Festivos!$T$4)))</f>
        <v/>
      </c>
    </row>
    <row r="261" spans="1:12" x14ac:dyDescent="0.25">
      <c r="A261" s="42">
        <v>258</v>
      </c>
      <c r="B261" s="60"/>
      <c r="C261" s="62"/>
      <c r="D261" s="60"/>
      <c r="E261" s="60"/>
      <c r="F261" s="47"/>
      <c r="G261" s="48"/>
      <c r="H261" s="47"/>
      <c r="I261" s="42" t="str">
        <f>IF(ISBLANK(H261)," ",_xlfn.XLOOKUP(H261,Festivos!A:A,Festivos!B:B))</f>
        <v xml:space="preserve"> </v>
      </c>
      <c r="J261" s="49" t="str">
        <f>IFERROR(WORKDAY(Tabla3[[#This Row],[FECHA DE RADICACIÓN]],Tabla3[[#This Row],[DIAS HABILES RTA DP]],FESTIVOS),"")</f>
        <v/>
      </c>
      <c r="K261" s="50" t="str">
        <f ca="1">IFERROR(Tabla3[[#This Row],[FECHA DE VECIMIENTO]]-$D$1,"")</f>
        <v/>
      </c>
      <c r="L261" s="42" t="str">
        <f ca="1">IF(Tabla3[[#This Row],[DIAS FALTANTES PARA VENCIMIENTO]]="","",IF(Tabla3[[#This Row],[DIAS FALTANTES PARA VENCIMIENTO]]&lt;=0,Festivos!$T$2,IF(AND(Tabla3[[#This Row],[DIAS FALTANTES PARA VENCIMIENTO]]&gt;=1,Tabla3[[#This Row],[DIAS FALTANTES PARA VENCIMIENTO]]&lt;=$D$2),Festivos!$T$3,Festivos!$T$4)))</f>
        <v/>
      </c>
    </row>
    <row r="262" spans="1:12" x14ac:dyDescent="0.25">
      <c r="A262" s="42">
        <v>259</v>
      </c>
      <c r="B262" s="60"/>
      <c r="C262" s="62"/>
      <c r="D262" s="60"/>
      <c r="E262" s="60"/>
      <c r="F262" s="47"/>
      <c r="G262" s="48"/>
      <c r="H262" s="47"/>
      <c r="I262" s="42" t="str">
        <f>IF(ISBLANK(H262)," ",_xlfn.XLOOKUP(H262,Festivos!A:A,Festivos!B:B))</f>
        <v xml:space="preserve"> </v>
      </c>
      <c r="J262" s="49" t="str">
        <f>IFERROR(WORKDAY(Tabla3[[#This Row],[FECHA DE RADICACIÓN]],Tabla3[[#This Row],[DIAS HABILES RTA DP]],FESTIVOS),"")</f>
        <v/>
      </c>
      <c r="K262" s="50" t="str">
        <f ca="1">IFERROR(Tabla3[[#This Row],[FECHA DE VECIMIENTO]]-$D$1,"")</f>
        <v/>
      </c>
      <c r="L262" s="42" t="str">
        <f ca="1">IF(Tabla3[[#This Row],[DIAS FALTANTES PARA VENCIMIENTO]]="","",IF(Tabla3[[#This Row],[DIAS FALTANTES PARA VENCIMIENTO]]&lt;=0,Festivos!$T$2,IF(AND(Tabla3[[#This Row],[DIAS FALTANTES PARA VENCIMIENTO]]&gt;=1,Tabla3[[#This Row],[DIAS FALTANTES PARA VENCIMIENTO]]&lt;=$D$2),Festivos!$T$3,Festivos!$T$4)))</f>
        <v/>
      </c>
    </row>
    <row r="263" spans="1:12" x14ac:dyDescent="0.25">
      <c r="A263" s="42">
        <v>260</v>
      </c>
      <c r="B263" s="60"/>
      <c r="C263" s="62"/>
      <c r="D263" s="60"/>
      <c r="E263" s="60"/>
      <c r="F263" s="47"/>
      <c r="G263" s="48"/>
      <c r="H263" s="47"/>
      <c r="I263" s="42" t="str">
        <f>IF(ISBLANK(H263)," ",_xlfn.XLOOKUP(H263,Festivos!A:A,Festivos!B:B))</f>
        <v xml:space="preserve"> </v>
      </c>
      <c r="J263" s="49" t="str">
        <f>IFERROR(WORKDAY(Tabla3[[#This Row],[FECHA DE RADICACIÓN]],Tabla3[[#This Row],[DIAS HABILES RTA DP]],FESTIVOS),"")</f>
        <v/>
      </c>
      <c r="K263" s="50" t="str">
        <f ca="1">IFERROR(Tabla3[[#This Row],[FECHA DE VECIMIENTO]]-$D$1,"")</f>
        <v/>
      </c>
      <c r="L263" s="42" t="str">
        <f ca="1">IF(Tabla3[[#This Row],[DIAS FALTANTES PARA VENCIMIENTO]]="","",IF(Tabla3[[#This Row],[DIAS FALTANTES PARA VENCIMIENTO]]&lt;=0,Festivos!$T$2,IF(AND(Tabla3[[#This Row],[DIAS FALTANTES PARA VENCIMIENTO]]&gt;=1,Tabla3[[#This Row],[DIAS FALTANTES PARA VENCIMIENTO]]&lt;=$D$2),Festivos!$T$3,Festivos!$T$4)))</f>
        <v/>
      </c>
    </row>
    <row r="264" spans="1:12" x14ac:dyDescent="0.25">
      <c r="A264" s="42">
        <v>261</v>
      </c>
      <c r="B264" s="60"/>
      <c r="C264" s="62"/>
      <c r="D264" s="60"/>
      <c r="E264" s="60"/>
      <c r="F264" s="47"/>
      <c r="G264" s="48"/>
      <c r="H264" s="47"/>
      <c r="I264" s="42" t="str">
        <f>IF(ISBLANK(H264)," ",_xlfn.XLOOKUP(H264,Festivos!A:A,Festivos!B:B))</f>
        <v xml:space="preserve"> </v>
      </c>
      <c r="J264" s="49" t="str">
        <f>IFERROR(WORKDAY(Tabla3[[#This Row],[FECHA DE RADICACIÓN]],Tabla3[[#This Row],[DIAS HABILES RTA DP]],FESTIVOS),"")</f>
        <v/>
      </c>
      <c r="K264" s="50" t="str">
        <f ca="1">IFERROR(Tabla3[[#This Row],[FECHA DE VECIMIENTO]]-$D$1,"")</f>
        <v/>
      </c>
      <c r="L264" s="42" t="str">
        <f ca="1">IF(Tabla3[[#This Row],[DIAS FALTANTES PARA VENCIMIENTO]]="","",IF(Tabla3[[#This Row],[DIAS FALTANTES PARA VENCIMIENTO]]&lt;=0,Festivos!$T$2,IF(AND(Tabla3[[#This Row],[DIAS FALTANTES PARA VENCIMIENTO]]&gt;=1,Tabla3[[#This Row],[DIAS FALTANTES PARA VENCIMIENTO]]&lt;=$D$2),Festivos!$T$3,Festivos!$T$4)))</f>
        <v/>
      </c>
    </row>
    <row r="265" spans="1:12" x14ac:dyDescent="0.25">
      <c r="A265" s="42">
        <v>262</v>
      </c>
      <c r="B265" s="60"/>
      <c r="C265" s="62"/>
      <c r="D265" s="60"/>
      <c r="E265" s="60"/>
      <c r="F265" s="47"/>
      <c r="G265" s="48"/>
      <c r="H265" s="47"/>
      <c r="I265" s="42" t="str">
        <f>IF(ISBLANK(H265)," ",_xlfn.XLOOKUP(H265,Festivos!A:A,Festivos!B:B))</f>
        <v xml:space="preserve"> </v>
      </c>
      <c r="J265" s="49" t="str">
        <f>IFERROR(WORKDAY(Tabla3[[#This Row],[FECHA DE RADICACIÓN]],Tabla3[[#This Row],[DIAS HABILES RTA DP]],FESTIVOS),"")</f>
        <v/>
      </c>
      <c r="K265" s="50" t="str">
        <f ca="1">IFERROR(Tabla3[[#This Row],[FECHA DE VECIMIENTO]]-$D$1,"")</f>
        <v/>
      </c>
      <c r="L265" s="42" t="str">
        <f ca="1">IF(Tabla3[[#This Row],[DIAS FALTANTES PARA VENCIMIENTO]]="","",IF(Tabla3[[#This Row],[DIAS FALTANTES PARA VENCIMIENTO]]&lt;=0,Festivos!$T$2,IF(AND(Tabla3[[#This Row],[DIAS FALTANTES PARA VENCIMIENTO]]&gt;=1,Tabla3[[#This Row],[DIAS FALTANTES PARA VENCIMIENTO]]&lt;=$D$2),Festivos!$T$3,Festivos!$T$4)))</f>
        <v/>
      </c>
    </row>
    <row r="266" spans="1:12" x14ac:dyDescent="0.25">
      <c r="A266" s="42">
        <v>263</v>
      </c>
      <c r="B266" s="60"/>
      <c r="C266" s="62"/>
      <c r="D266" s="60"/>
      <c r="E266" s="60"/>
      <c r="F266" s="47"/>
      <c r="G266" s="48"/>
      <c r="H266" s="47"/>
      <c r="I266" s="42" t="str">
        <f>IF(ISBLANK(H266)," ",_xlfn.XLOOKUP(H266,Festivos!A:A,Festivos!B:B))</f>
        <v xml:space="preserve"> </v>
      </c>
      <c r="J266" s="49" t="str">
        <f>IFERROR(WORKDAY(Tabla3[[#This Row],[FECHA DE RADICACIÓN]],Tabla3[[#This Row],[DIAS HABILES RTA DP]],FESTIVOS),"")</f>
        <v/>
      </c>
      <c r="K266" s="50" t="str">
        <f ca="1">IFERROR(Tabla3[[#This Row],[FECHA DE VECIMIENTO]]-$D$1,"")</f>
        <v/>
      </c>
      <c r="L266" s="42" t="str">
        <f ca="1">IF(Tabla3[[#This Row],[DIAS FALTANTES PARA VENCIMIENTO]]="","",IF(Tabla3[[#This Row],[DIAS FALTANTES PARA VENCIMIENTO]]&lt;=0,Festivos!$T$2,IF(AND(Tabla3[[#This Row],[DIAS FALTANTES PARA VENCIMIENTO]]&gt;=1,Tabla3[[#This Row],[DIAS FALTANTES PARA VENCIMIENTO]]&lt;=$D$2),Festivos!$T$3,Festivos!$T$4)))</f>
        <v/>
      </c>
    </row>
    <row r="267" spans="1:12" x14ac:dyDescent="0.25">
      <c r="A267" s="42">
        <v>264</v>
      </c>
      <c r="B267" s="60"/>
      <c r="C267" s="62"/>
      <c r="D267" s="60"/>
      <c r="E267" s="60"/>
      <c r="F267" s="47"/>
      <c r="G267" s="48"/>
      <c r="H267" s="47"/>
      <c r="I267" s="42" t="str">
        <f>IF(ISBLANK(H267)," ",_xlfn.XLOOKUP(H267,Festivos!A:A,Festivos!B:B))</f>
        <v xml:space="preserve"> </v>
      </c>
      <c r="J267" s="49" t="str">
        <f>IFERROR(WORKDAY(Tabla3[[#This Row],[FECHA DE RADICACIÓN]],Tabla3[[#This Row],[DIAS HABILES RTA DP]],FESTIVOS),"")</f>
        <v/>
      </c>
      <c r="K267" s="50" t="str">
        <f ca="1">IFERROR(Tabla3[[#This Row],[FECHA DE VECIMIENTO]]-$D$1,"")</f>
        <v/>
      </c>
      <c r="L267" s="42" t="str">
        <f ca="1">IF(Tabla3[[#This Row],[DIAS FALTANTES PARA VENCIMIENTO]]="","",IF(Tabla3[[#This Row],[DIAS FALTANTES PARA VENCIMIENTO]]&lt;=0,Festivos!$T$2,IF(AND(Tabla3[[#This Row],[DIAS FALTANTES PARA VENCIMIENTO]]&gt;=1,Tabla3[[#This Row],[DIAS FALTANTES PARA VENCIMIENTO]]&lt;=$D$2),Festivos!$T$3,Festivos!$T$4)))</f>
        <v/>
      </c>
    </row>
    <row r="268" spans="1:12" x14ac:dyDescent="0.25">
      <c r="A268" s="42">
        <v>265</v>
      </c>
      <c r="B268" s="60"/>
      <c r="C268" s="62"/>
      <c r="D268" s="60"/>
      <c r="E268" s="60"/>
      <c r="F268" s="47"/>
      <c r="G268" s="48"/>
      <c r="H268" s="47"/>
      <c r="I268" s="42" t="str">
        <f>IF(ISBLANK(H268)," ",_xlfn.XLOOKUP(H268,Festivos!A:A,Festivos!B:B))</f>
        <v xml:space="preserve"> </v>
      </c>
      <c r="J268" s="49" t="str">
        <f>IFERROR(WORKDAY(Tabla3[[#This Row],[FECHA DE RADICACIÓN]],Tabla3[[#This Row],[DIAS HABILES RTA DP]],FESTIVOS),"")</f>
        <v/>
      </c>
      <c r="K268" s="50" t="str">
        <f ca="1">IFERROR(Tabla3[[#This Row],[FECHA DE VECIMIENTO]]-$D$1,"")</f>
        <v/>
      </c>
      <c r="L268" s="42" t="str">
        <f ca="1">IF(Tabla3[[#This Row],[DIAS FALTANTES PARA VENCIMIENTO]]="","",IF(Tabla3[[#This Row],[DIAS FALTANTES PARA VENCIMIENTO]]&lt;=0,Festivos!$T$2,IF(AND(Tabla3[[#This Row],[DIAS FALTANTES PARA VENCIMIENTO]]&gt;=1,Tabla3[[#This Row],[DIAS FALTANTES PARA VENCIMIENTO]]&lt;=$D$2),Festivos!$T$3,Festivos!$T$4)))</f>
        <v/>
      </c>
    </row>
    <row r="269" spans="1:12" x14ac:dyDescent="0.25">
      <c r="A269" s="42">
        <v>266</v>
      </c>
      <c r="B269" s="60"/>
      <c r="C269" s="62"/>
      <c r="D269" s="60"/>
      <c r="E269" s="60"/>
      <c r="F269" s="47"/>
      <c r="G269" s="48"/>
      <c r="H269" s="47"/>
      <c r="I269" s="42" t="str">
        <f>IF(ISBLANK(H269)," ",_xlfn.XLOOKUP(H269,Festivos!A:A,Festivos!B:B))</f>
        <v xml:space="preserve"> </v>
      </c>
      <c r="J269" s="49" t="str">
        <f>IFERROR(WORKDAY(Tabla3[[#This Row],[FECHA DE RADICACIÓN]],Tabla3[[#This Row],[DIAS HABILES RTA DP]],FESTIVOS),"")</f>
        <v/>
      </c>
      <c r="K269" s="50" t="str">
        <f ca="1">IFERROR(Tabla3[[#This Row],[FECHA DE VECIMIENTO]]-$D$1,"")</f>
        <v/>
      </c>
      <c r="L269" s="42" t="str">
        <f ca="1">IF(Tabla3[[#This Row],[DIAS FALTANTES PARA VENCIMIENTO]]="","",IF(Tabla3[[#This Row],[DIAS FALTANTES PARA VENCIMIENTO]]&lt;=0,Festivos!$T$2,IF(AND(Tabla3[[#This Row],[DIAS FALTANTES PARA VENCIMIENTO]]&gt;=1,Tabla3[[#This Row],[DIAS FALTANTES PARA VENCIMIENTO]]&lt;=$D$2),Festivos!$T$3,Festivos!$T$4)))</f>
        <v/>
      </c>
    </row>
    <row r="270" spans="1:12" x14ac:dyDescent="0.25">
      <c r="A270" s="42">
        <v>267</v>
      </c>
      <c r="B270" s="60"/>
      <c r="C270" s="62"/>
      <c r="D270" s="60"/>
      <c r="E270" s="60"/>
      <c r="F270" s="47"/>
      <c r="G270" s="48"/>
      <c r="H270" s="47"/>
      <c r="I270" s="42" t="str">
        <f>IF(ISBLANK(H270)," ",_xlfn.XLOOKUP(H270,Festivos!A:A,Festivos!B:B))</f>
        <v xml:space="preserve"> </v>
      </c>
      <c r="J270" s="49" t="str">
        <f>IFERROR(WORKDAY(Tabla3[[#This Row],[FECHA DE RADICACIÓN]],Tabla3[[#This Row],[DIAS HABILES RTA DP]],FESTIVOS),"")</f>
        <v/>
      </c>
      <c r="K270" s="50" t="str">
        <f ca="1">IFERROR(Tabla3[[#This Row],[FECHA DE VECIMIENTO]]-$D$1,"")</f>
        <v/>
      </c>
      <c r="L270" s="42" t="str">
        <f ca="1">IF(Tabla3[[#This Row],[DIAS FALTANTES PARA VENCIMIENTO]]="","",IF(Tabla3[[#This Row],[DIAS FALTANTES PARA VENCIMIENTO]]&lt;=0,Festivos!$T$2,IF(AND(Tabla3[[#This Row],[DIAS FALTANTES PARA VENCIMIENTO]]&gt;=1,Tabla3[[#This Row],[DIAS FALTANTES PARA VENCIMIENTO]]&lt;=$D$2),Festivos!$T$3,Festivos!$T$4)))</f>
        <v/>
      </c>
    </row>
    <row r="271" spans="1:12" x14ac:dyDescent="0.25">
      <c r="A271" s="42">
        <v>268</v>
      </c>
      <c r="B271" s="60"/>
      <c r="C271" s="62"/>
      <c r="D271" s="60"/>
      <c r="E271" s="60"/>
      <c r="F271" s="47"/>
      <c r="G271" s="48"/>
      <c r="H271" s="47"/>
      <c r="I271" s="42" t="str">
        <f>IF(ISBLANK(H271)," ",_xlfn.XLOOKUP(H271,Festivos!A:A,Festivos!B:B))</f>
        <v xml:space="preserve"> </v>
      </c>
      <c r="J271" s="49" t="str">
        <f>IFERROR(WORKDAY(Tabla3[[#This Row],[FECHA DE RADICACIÓN]],Tabla3[[#This Row],[DIAS HABILES RTA DP]],FESTIVOS),"")</f>
        <v/>
      </c>
      <c r="K271" s="50" t="str">
        <f ca="1">IFERROR(Tabla3[[#This Row],[FECHA DE VECIMIENTO]]-$D$1,"")</f>
        <v/>
      </c>
      <c r="L271" s="42" t="str">
        <f ca="1">IF(Tabla3[[#This Row],[DIAS FALTANTES PARA VENCIMIENTO]]="","",IF(Tabla3[[#This Row],[DIAS FALTANTES PARA VENCIMIENTO]]&lt;=0,Festivos!$T$2,IF(AND(Tabla3[[#This Row],[DIAS FALTANTES PARA VENCIMIENTO]]&gt;=1,Tabla3[[#This Row],[DIAS FALTANTES PARA VENCIMIENTO]]&lt;=$D$2),Festivos!$T$3,Festivos!$T$4)))</f>
        <v/>
      </c>
    </row>
    <row r="272" spans="1:12" x14ac:dyDescent="0.25">
      <c r="A272" s="42">
        <v>269</v>
      </c>
      <c r="B272" s="60"/>
      <c r="C272" s="62"/>
      <c r="D272" s="60"/>
      <c r="E272" s="60"/>
      <c r="F272" s="47"/>
      <c r="G272" s="48"/>
      <c r="H272" s="47"/>
      <c r="I272" s="42" t="str">
        <f>IF(ISBLANK(H272)," ",_xlfn.XLOOKUP(H272,Festivos!A:A,Festivos!B:B))</f>
        <v xml:space="preserve"> </v>
      </c>
      <c r="J272" s="49" t="str">
        <f>IFERROR(WORKDAY(Tabla3[[#This Row],[FECHA DE RADICACIÓN]],Tabla3[[#This Row],[DIAS HABILES RTA DP]],FESTIVOS),"")</f>
        <v/>
      </c>
      <c r="K272" s="50" t="str">
        <f ca="1">IFERROR(Tabla3[[#This Row],[FECHA DE VECIMIENTO]]-$D$1,"")</f>
        <v/>
      </c>
      <c r="L272" s="42" t="str">
        <f ca="1">IF(Tabla3[[#This Row],[DIAS FALTANTES PARA VENCIMIENTO]]="","",IF(Tabla3[[#This Row],[DIAS FALTANTES PARA VENCIMIENTO]]&lt;=0,Festivos!$T$2,IF(AND(Tabla3[[#This Row],[DIAS FALTANTES PARA VENCIMIENTO]]&gt;=1,Tabla3[[#This Row],[DIAS FALTANTES PARA VENCIMIENTO]]&lt;=$D$2),Festivos!$T$3,Festivos!$T$4)))</f>
        <v/>
      </c>
    </row>
    <row r="273" spans="1:12" x14ac:dyDescent="0.25">
      <c r="A273" s="42">
        <v>270</v>
      </c>
      <c r="B273" s="60"/>
      <c r="C273" s="62"/>
      <c r="D273" s="60"/>
      <c r="E273" s="60"/>
      <c r="F273" s="47"/>
      <c r="G273" s="48"/>
      <c r="H273" s="47"/>
      <c r="I273" s="42" t="str">
        <f>IF(ISBLANK(H273)," ",_xlfn.XLOOKUP(H273,Festivos!A:A,Festivos!B:B))</f>
        <v xml:space="preserve"> </v>
      </c>
      <c r="J273" s="49" t="str">
        <f>IFERROR(WORKDAY(Tabla3[[#This Row],[FECHA DE RADICACIÓN]],Tabla3[[#This Row],[DIAS HABILES RTA DP]],FESTIVOS),"")</f>
        <v/>
      </c>
      <c r="K273" s="50" t="str">
        <f ca="1">IFERROR(Tabla3[[#This Row],[FECHA DE VECIMIENTO]]-$D$1,"")</f>
        <v/>
      </c>
      <c r="L273" s="42" t="str">
        <f ca="1">IF(Tabla3[[#This Row],[DIAS FALTANTES PARA VENCIMIENTO]]="","",IF(Tabla3[[#This Row],[DIAS FALTANTES PARA VENCIMIENTO]]&lt;=0,Festivos!$T$2,IF(AND(Tabla3[[#This Row],[DIAS FALTANTES PARA VENCIMIENTO]]&gt;=1,Tabla3[[#This Row],[DIAS FALTANTES PARA VENCIMIENTO]]&lt;=$D$2),Festivos!$T$3,Festivos!$T$4)))</f>
        <v/>
      </c>
    </row>
    <row r="274" spans="1:12" x14ac:dyDescent="0.25">
      <c r="A274" s="42">
        <v>271</v>
      </c>
      <c r="B274" s="60"/>
      <c r="C274" s="62"/>
      <c r="D274" s="60"/>
      <c r="E274" s="60"/>
      <c r="F274" s="47"/>
      <c r="G274" s="48"/>
      <c r="H274" s="47"/>
      <c r="I274" s="42" t="str">
        <f>IF(ISBLANK(H274)," ",_xlfn.XLOOKUP(H274,Festivos!A:A,Festivos!B:B))</f>
        <v xml:space="preserve"> </v>
      </c>
      <c r="J274" s="49" t="str">
        <f>IFERROR(WORKDAY(Tabla3[[#This Row],[FECHA DE RADICACIÓN]],Tabla3[[#This Row],[DIAS HABILES RTA DP]],FESTIVOS),"")</f>
        <v/>
      </c>
      <c r="K274" s="50" t="str">
        <f ca="1">IFERROR(Tabla3[[#This Row],[FECHA DE VECIMIENTO]]-$D$1,"")</f>
        <v/>
      </c>
      <c r="L274" s="42" t="str">
        <f ca="1">IF(Tabla3[[#This Row],[DIAS FALTANTES PARA VENCIMIENTO]]="","",IF(Tabla3[[#This Row],[DIAS FALTANTES PARA VENCIMIENTO]]&lt;=0,Festivos!$T$2,IF(AND(Tabla3[[#This Row],[DIAS FALTANTES PARA VENCIMIENTO]]&gt;=1,Tabla3[[#This Row],[DIAS FALTANTES PARA VENCIMIENTO]]&lt;=$D$2),Festivos!$T$3,Festivos!$T$4)))</f>
        <v/>
      </c>
    </row>
    <row r="275" spans="1:12" x14ac:dyDescent="0.25">
      <c r="A275" s="42">
        <v>272</v>
      </c>
      <c r="B275" s="60"/>
      <c r="C275" s="62"/>
      <c r="D275" s="60"/>
      <c r="E275" s="60"/>
      <c r="F275" s="47"/>
      <c r="G275" s="48"/>
      <c r="H275" s="47"/>
      <c r="I275" s="42" t="str">
        <f>IF(ISBLANK(H275)," ",_xlfn.XLOOKUP(H275,Festivos!A:A,Festivos!B:B))</f>
        <v xml:space="preserve"> </v>
      </c>
      <c r="J275" s="49" t="str">
        <f>IFERROR(WORKDAY(Tabla3[[#This Row],[FECHA DE RADICACIÓN]],Tabla3[[#This Row],[DIAS HABILES RTA DP]],FESTIVOS),"")</f>
        <v/>
      </c>
      <c r="K275" s="50" t="str">
        <f ca="1">IFERROR(Tabla3[[#This Row],[FECHA DE VECIMIENTO]]-$D$1,"")</f>
        <v/>
      </c>
      <c r="L275" s="42" t="str">
        <f ca="1">IF(Tabla3[[#This Row],[DIAS FALTANTES PARA VENCIMIENTO]]="","",IF(Tabla3[[#This Row],[DIAS FALTANTES PARA VENCIMIENTO]]&lt;=0,Festivos!$T$2,IF(AND(Tabla3[[#This Row],[DIAS FALTANTES PARA VENCIMIENTO]]&gt;=1,Tabla3[[#This Row],[DIAS FALTANTES PARA VENCIMIENTO]]&lt;=$D$2),Festivos!$T$3,Festivos!$T$4)))</f>
        <v/>
      </c>
    </row>
    <row r="276" spans="1:12" x14ac:dyDescent="0.25">
      <c r="A276" s="42">
        <v>273</v>
      </c>
      <c r="B276" s="60"/>
      <c r="C276" s="62"/>
      <c r="D276" s="60"/>
      <c r="E276" s="60"/>
      <c r="F276" s="47"/>
      <c r="G276" s="48"/>
      <c r="H276" s="47"/>
      <c r="I276" s="42" t="str">
        <f>IF(ISBLANK(H276)," ",_xlfn.XLOOKUP(H276,Festivos!A:A,Festivos!B:B))</f>
        <v xml:space="preserve"> </v>
      </c>
      <c r="J276" s="49" t="str">
        <f>IFERROR(WORKDAY(Tabla3[[#This Row],[FECHA DE RADICACIÓN]],Tabla3[[#This Row],[DIAS HABILES RTA DP]],FESTIVOS),"")</f>
        <v/>
      </c>
      <c r="K276" s="50" t="str">
        <f ca="1">IFERROR(Tabla3[[#This Row],[FECHA DE VECIMIENTO]]-$D$1,"")</f>
        <v/>
      </c>
      <c r="L276" s="42" t="str">
        <f ca="1">IF(Tabla3[[#This Row],[DIAS FALTANTES PARA VENCIMIENTO]]="","",IF(Tabla3[[#This Row],[DIAS FALTANTES PARA VENCIMIENTO]]&lt;=0,Festivos!$T$2,IF(AND(Tabla3[[#This Row],[DIAS FALTANTES PARA VENCIMIENTO]]&gt;=1,Tabla3[[#This Row],[DIAS FALTANTES PARA VENCIMIENTO]]&lt;=$D$2),Festivos!$T$3,Festivos!$T$4)))</f>
        <v/>
      </c>
    </row>
    <row r="277" spans="1:12" x14ac:dyDescent="0.25">
      <c r="A277" s="42">
        <v>274</v>
      </c>
      <c r="B277" s="60"/>
      <c r="C277" s="62"/>
      <c r="D277" s="60"/>
      <c r="E277" s="60"/>
      <c r="F277" s="47"/>
      <c r="G277" s="48"/>
      <c r="H277" s="47"/>
      <c r="I277" s="42" t="str">
        <f>IF(ISBLANK(H277)," ",_xlfn.XLOOKUP(H277,Festivos!A:A,Festivos!B:B))</f>
        <v xml:space="preserve"> </v>
      </c>
      <c r="J277" s="49" t="str">
        <f>IFERROR(WORKDAY(Tabla3[[#This Row],[FECHA DE RADICACIÓN]],Tabla3[[#This Row],[DIAS HABILES RTA DP]],FESTIVOS),"")</f>
        <v/>
      </c>
      <c r="K277" s="50" t="str">
        <f ca="1">IFERROR(Tabla3[[#This Row],[FECHA DE VECIMIENTO]]-$D$1,"")</f>
        <v/>
      </c>
      <c r="L277" s="42" t="str">
        <f ca="1">IF(Tabla3[[#This Row],[DIAS FALTANTES PARA VENCIMIENTO]]="","",IF(Tabla3[[#This Row],[DIAS FALTANTES PARA VENCIMIENTO]]&lt;=0,Festivos!$T$2,IF(AND(Tabla3[[#This Row],[DIAS FALTANTES PARA VENCIMIENTO]]&gt;=1,Tabla3[[#This Row],[DIAS FALTANTES PARA VENCIMIENTO]]&lt;=$D$2),Festivos!$T$3,Festivos!$T$4)))</f>
        <v/>
      </c>
    </row>
    <row r="278" spans="1:12" x14ac:dyDescent="0.25">
      <c r="A278" s="42">
        <v>275</v>
      </c>
      <c r="B278" s="60"/>
      <c r="C278" s="62"/>
      <c r="D278" s="60"/>
      <c r="E278" s="60"/>
      <c r="F278" s="47"/>
      <c r="G278" s="48"/>
      <c r="H278" s="47"/>
      <c r="I278" s="42" t="str">
        <f>IF(ISBLANK(H278)," ",_xlfn.XLOOKUP(H278,Festivos!A:A,Festivos!B:B))</f>
        <v xml:space="preserve"> </v>
      </c>
      <c r="J278" s="49" t="str">
        <f>IFERROR(WORKDAY(Tabla3[[#This Row],[FECHA DE RADICACIÓN]],Tabla3[[#This Row],[DIAS HABILES RTA DP]],FESTIVOS),"")</f>
        <v/>
      </c>
      <c r="K278" s="50" t="str">
        <f ca="1">IFERROR(Tabla3[[#This Row],[FECHA DE VECIMIENTO]]-$D$1,"")</f>
        <v/>
      </c>
      <c r="L278" s="42" t="str">
        <f ca="1">IF(Tabla3[[#This Row],[DIAS FALTANTES PARA VENCIMIENTO]]="","",IF(Tabla3[[#This Row],[DIAS FALTANTES PARA VENCIMIENTO]]&lt;=0,Festivos!$T$2,IF(AND(Tabla3[[#This Row],[DIAS FALTANTES PARA VENCIMIENTO]]&gt;=1,Tabla3[[#This Row],[DIAS FALTANTES PARA VENCIMIENTO]]&lt;=$D$2),Festivos!$T$3,Festivos!$T$4)))</f>
        <v/>
      </c>
    </row>
    <row r="279" spans="1:12" x14ac:dyDescent="0.25">
      <c r="A279" s="42">
        <v>276</v>
      </c>
      <c r="B279" s="60"/>
      <c r="C279" s="62"/>
      <c r="D279" s="60"/>
      <c r="E279" s="60"/>
      <c r="F279" s="47"/>
      <c r="G279" s="48"/>
      <c r="H279" s="47"/>
      <c r="I279" s="42" t="str">
        <f>IF(ISBLANK(H279)," ",_xlfn.XLOOKUP(H279,Festivos!A:A,Festivos!B:B))</f>
        <v xml:space="preserve"> </v>
      </c>
      <c r="J279" s="49" t="str">
        <f>IFERROR(WORKDAY(Tabla3[[#This Row],[FECHA DE RADICACIÓN]],Tabla3[[#This Row],[DIAS HABILES RTA DP]],FESTIVOS),"")</f>
        <v/>
      </c>
      <c r="K279" s="50" t="str">
        <f ca="1">IFERROR(Tabla3[[#This Row],[FECHA DE VECIMIENTO]]-$D$1,"")</f>
        <v/>
      </c>
      <c r="L279" s="42" t="str">
        <f ca="1">IF(Tabla3[[#This Row],[DIAS FALTANTES PARA VENCIMIENTO]]="","",IF(Tabla3[[#This Row],[DIAS FALTANTES PARA VENCIMIENTO]]&lt;=0,Festivos!$T$2,IF(AND(Tabla3[[#This Row],[DIAS FALTANTES PARA VENCIMIENTO]]&gt;=1,Tabla3[[#This Row],[DIAS FALTANTES PARA VENCIMIENTO]]&lt;=$D$2),Festivos!$T$3,Festivos!$T$4)))</f>
        <v/>
      </c>
    </row>
    <row r="280" spans="1:12" x14ac:dyDescent="0.25">
      <c r="A280" s="42">
        <v>277</v>
      </c>
      <c r="B280" s="60"/>
      <c r="C280" s="62"/>
      <c r="D280" s="60"/>
      <c r="E280" s="60"/>
      <c r="F280" s="47"/>
      <c r="G280" s="48"/>
      <c r="H280" s="47"/>
      <c r="I280" s="42" t="str">
        <f>IF(ISBLANK(H280)," ",_xlfn.XLOOKUP(H280,Festivos!A:A,Festivos!B:B))</f>
        <v xml:space="preserve"> </v>
      </c>
      <c r="J280" s="49" t="str">
        <f>IFERROR(WORKDAY(Tabla3[[#This Row],[FECHA DE RADICACIÓN]],Tabla3[[#This Row],[DIAS HABILES RTA DP]],FESTIVOS),"")</f>
        <v/>
      </c>
      <c r="K280" s="50" t="str">
        <f ca="1">IFERROR(Tabla3[[#This Row],[FECHA DE VECIMIENTO]]-$D$1,"")</f>
        <v/>
      </c>
      <c r="L280" s="42" t="str">
        <f ca="1">IF(Tabla3[[#This Row],[DIAS FALTANTES PARA VENCIMIENTO]]="","",IF(Tabla3[[#This Row],[DIAS FALTANTES PARA VENCIMIENTO]]&lt;=0,Festivos!$T$2,IF(AND(Tabla3[[#This Row],[DIAS FALTANTES PARA VENCIMIENTO]]&gt;=1,Tabla3[[#This Row],[DIAS FALTANTES PARA VENCIMIENTO]]&lt;=$D$2),Festivos!$T$3,Festivos!$T$4)))</f>
        <v/>
      </c>
    </row>
    <row r="281" spans="1:12" x14ac:dyDescent="0.25">
      <c r="A281" s="42">
        <v>278</v>
      </c>
      <c r="B281" s="60"/>
      <c r="C281" s="62"/>
      <c r="D281" s="60"/>
      <c r="E281" s="60"/>
      <c r="F281" s="47"/>
      <c r="G281" s="48"/>
      <c r="H281" s="47"/>
      <c r="I281" s="42" t="str">
        <f>IF(ISBLANK(H281)," ",_xlfn.XLOOKUP(H281,Festivos!A:A,Festivos!B:B))</f>
        <v xml:space="preserve"> </v>
      </c>
      <c r="J281" s="49" t="str">
        <f>IFERROR(WORKDAY(Tabla3[[#This Row],[FECHA DE RADICACIÓN]],Tabla3[[#This Row],[DIAS HABILES RTA DP]],FESTIVOS),"")</f>
        <v/>
      </c>
      <c r="K281" s="50" t="str">
        <f ca="1">IFERROR(Tabla3[[#This Row],[FECHA DE VECIMIENTO]]-$D$1,"")</f>
        <v/>
      </c>
      <c r="L281" s="42" t="str">
        <f ca="1">IF(Tabla3[[#This Row],[DIAS FALTANTES PARA VENCIMIENTO]]="","",IF(Tabla3[[#This Row],[DIAS FALTANTES PARA VENCIMIENTO]]&lt;=0,Festivos!$T$2,IF(AND(Tabla3[[#This Row],[DIAS FALTANTES PARA VENCIMIENTO]]&gt;=1,Tabla3[[#This Row],[DIAS FALTANTES PARA VENCIMIENTO]]&lt;=$D$2),Festivos!$T$3,Festivos!$T$4)))</f>
        <v/>
      </c>
    </row>
    <row r="282" spans="1:12" x14ac:dyDescent="0.25">
      <c r="A282" s="42">
        <v>279</v>
      </c>
      <c r="B282" s="60"/>
      <c r="C282" s="62"/>
      <c r="D282" s="60"/>
      <c r="E282" s="60"/>
      <c r="F282" s="47"/>
      <c r="G282" s="48"/>
      <c r="H282" s="47"/>
      <c r="I282" s="42" t="str">
        <f>IF(ISBLANK(H282)," ",_xlfn.XLOOKUP(H282,Festivos!A:A,Festivos!B:B))</f>
        <v xml:space="preserve"> </v>
      </c>
      <c r="J282" s="49" t="str">
        <f>IFERROR(WORKDAY(Tabla3[[#This Row],[FECHA DE RADICACIÓN]],Tabla3[[#This Row],[DIAS HABILES RTA DP]],FESTIVOS),"")</f>
        <v/>
      </c>
      <c r="K282" s="50" t="str">
        <f ca="1">IFERROR(Tabla3[[#This Row],[FECHA DE VECIMIENTO]]-$D$1,"")</f>
        <v/>
      </c>
      <c r="L282" s="42" t="str">
        <f ca="1">IF(Tabla3[[#This Row],[DIAS FALTANTES PARA VENCIMIENTO]]="","",IF(Tabla3[[#This Row],[DIAS FALTANTES PARA VENCIMIENTO]]&lt;=0,Festivos!$T$2,IF(AND(Tabla3[[#This Row],[DIAS FALTANTES PARA VENCIMIENTO]]&gt;=1,Tabla3[[#This Row],[DIAS FALTANTES PARA VENCIMIENTO]]&lt;=$D$2),Festivos!$T$3,Festivos!$T$4)))</f>
        <v/>
      </c>
    </row>
    <row r="283" spans="1:12" x14ac:dyDescent="0.25">
      <c r="A283" s="42">
        <v>280</v>
      </c>
      <c r="B283" s="60"/>
      <c r="C283" s="62"/>
      <c r="D283" s="60"/>
      <c r="E283" s="60"/>
      <c r="F283" s="47"/>
      <c r="G283" s="48"/>
      <c r="H283" s="47"/>
      <c r="I283" s="42" t="str">
        <f>IF(ISBLANK(H283)," ",_xlfn.XLOOKUP(H283,Festivos!A:A,Festivos!B:B))</f>
        <v xml:space="preserve"> </v>
      </c>
      <c r="J283" s="49" t="str">
        <f>IFERROR(WORKDAY(Tabla3[[#This Row],[FECHA DE RADICACIÓN]],Tabla3[[#This Row],[DIAS HABILES RTA DP]],FESTIVOS),"")</f>
        <v/>
      </c>
      <c r="K283" s="50" t="str">
        <f ca="1">IFERROR(Tabla3[[#This Row],[FECHA DE VECIMIENTO]]-$D$1,"")</f>
        <v/>
      </c>
      <c r="L283" s="42" t="str">
        <f ca="1">IF(Tabla3[[#This Row],[DIAS FALTANTES PARA VENCIMIENTO]]="","",IF(Tabla3[[#This Row],[DIAS FALTANTES PARA VENCIMIENTO]]&lt;=0,Festivos!$T$2,IF(AND(Tabla3[[#This Row],[DIAS FALTANTES PARA VENCIMIENTO]]&gt;=1,Tabla3[[#This Row],[DIAS FALTANTES PARA VENCIMIENTO]]&lt;=$D$2),Festivos!$T$3,Festivos!$T$4)))</f>
        <v/>
      </c>
    </row>
    <row r="284" spans="1:12" x14ac:dyDescent="0.25">
      <c r="A284" s="42">
        <v>281</v>
      </c>
      <c r="B284" s="60"/>
      <c r="C284" s="62"/>
      <c r="D284" s="60"/>
      <c r="E284" s="60"/>
      <c r="F284" s="47"/>
      <c r="G284" s="48"/>
      <c r="H284" s="47"/>
      <c r="I284" s="42" t="str">
        <f>IF(ISBLANK(H284)," ",_xlfn.XLOOKUP(H284,Festivos!A:A,Festivos!B:B))</f>
        <v xml:space="preserve"> </v>
      </c>
      <c r="J284" s="49" t="str">
        <f>IFERROR(WORKDAY(Tabla3[[#This Row],[FECHA DE RADICACIÓN]],Tabla3[[#This Row],[DIAS HABILES RTA DP]],FESTIVOS),"")</f>
        <v/>
      </c>
      <c r="K284" s="50" t="str">
        <f ca="1">IFERROR(Tabla3[[#This Row],[FECHA DE VECIMIENTO]]-$D$1,"")</f>
        <v/>
      </c>
      <c r="L284" s="42" t="str">
        <f ca="1">IF(Tabla3[[#This Row],[DIAS FALTANTES PARA VENCIMIENTO]]="","",IF(Tabla3[[#This Row],[DIAS FALTANTES PARA VENCIMIENTO]]&lt;=0,Festivos!$T$2,IF(AND(Tabla3[[#This Row],[DIAS FALTANTES PARA VENCIMIENTO]]&gt;=1,Tabla3[[#This Row],[DIAS FALTANTES PARA VENCIMIENTO]]&lt;=$D$2),Festivos!$T$3,Festivos!$T$4)))</f>
        <v/>
      </c>
    </row>
    <row r="285" spans="1:12" x14ac:dyDescent="0.25">
      <c r="A285" s="42">
        <v>282</v>
      </c>
      <c r="B285" s="60"/>
      <c r="C285" s="62"/>
      <c r="D285" s="60"/>
      <c r="E285" s="60"/>
      <c r="F285" s="47"/>
      <c r="G285" s="48"/>
      <c r="H285" s="47"/>
      <c r="I285" s="42" t="str">
        <f>IF(ISBLANK(H285)," ",_xlfn.XLOOKUP(H285,Festivos!A:A,Festivos!B:B))</f>
        <v xml:space="preserve"> </v>
      </c>
      <c r="J285" s="49" t="str">
        <f>IFERROR(WORKDAY(Tabla3[[#This Row],[FECHA DE RADICACIÓN]],Tabla3[[#This Row],[DIAS HABILES RTA DP]],FESTIVOS),"")</f>
        <v/>
      </c>
      <c r="K285" s="50" t="str">
        <f ca="1">IFERROR(Tabla3[[#This Row],[FECHA DE VECIMIENTO]]-$D$1,"")</f>
        <v/>
      </c>
      <c r="L285" s="42" t="str">
        <f ca="1">IF(Tabla3[[#This Row],[DIAS FALTANTES PARA VENCIMIENTO]]="","",IF(Tabla3[[#This Row],[DIAS FALTANTES PARA VENCIMIENTO]]&lt;=0,Festivos!$T$2,IF(AND(Tabla3[[#This Row],[DIAS FALTANTES PARA VENCIMIENTO]]&gt;=1,Tabla3[[#This Row],[DIAS FALTANTES PARA VENCIMIENTO]]&lt;=$D$2),Festivos!$T$3,Festivos!$T$4)))</f>
        <v/>
      </c>
    </row>
    <row r="286" spans="1:12" x14ac:dyDescent="0.25">
      <c r="A286" s="42">
        <v>283</v>
      </c>
      <c r="B286" s="60"/>
      <c r="C286" s="62"/>
      <c r="D286" s="60"/>
      <c r="E286" s="60"/>
      <c r="F286" s="47"/>
      <c r="G286" s="48"/>
      <c r="H286" s="47"/>
      <c r="I286" s="42" t="str">
        <f>IF(ISBLANK(H286)," ",_xlfn.XLOOKUP(H286,Festivos!A:A,Festivos!B:B))</f>
        <v xml:space="preserve"> </v>
      </c>
      <c r="J286" s="49" t="str">
        <f>IFERROR(WORKDAY(Tabla3[[#This Row],[FECHA DE RADICACIÓN]],Tabla3[[#This Row],[DIAS HABILES RTA DP]],FESTIVOS),"")</f>
        <v/>
      </c>
      <c r="K286" s="50" t="str">
        <f ca="1">IFERROR(Tabla3[[#This Row],[FECHA DE VECIMIENTO]]-$D$1,"")</f>
        <v/>
      </c>
      <c r="L286" s="42" t="str">
        <f ca="1">IF(Tabla3[[#This Row],[DIAS FALTANTES PARA VENCIMIENTO]]="","",IF(Tabla3[[#This Row],[DIAS FALTANTES PARA VENCIMIENTO]]&lt;=0,Festivos!$T$2,IF(AND(Tabla3[[#This Row],[DIAS FALTANTES PARA VENCIMIENTO]]&gt;=1,Tabla3[[#This Row],[DIAS FALTANTES PARA VENCIMIENTO]]&lt;=$D$2),Festivos!$T$3,Festivos!$T$4)))</f>
        <v/>
      </c>
    </row>
    <row r="287" spans="1:12" x14ac:dyDescent="0.25">
      <c r="A287" s="42">
        <v>284</v>
      </c>
      <c r="B287" s="60"/>
      <c r="C287" s="62"/>
      <c r="D287" s="60"/>
      <c r="E287" s="60"/>
      <c r="F287" s="47"/>
      <c r="G287" s="48"/>
      <c r="H287" s="47"/>
      <c r="I287" s="42" t="str">
        <f>IF(ISBLANK(H287)," ",_xlfn.XLOOKUP(H287,Festivos!A:A,Festivos!B:B))</f>
        <v xml:space="preserve"> </v>
      </c>
      <c r="J287" s="49" t="str">
        <f>IFERROR(WORKDAY(Tabla3[[#This Row],[FECHA DE RADICACIÓN]],Tabla3[[#This Row],[DIAS HABILES RTA DP]],FESTIVOS),"")</f>
        <v/>
      </c>
      <c r="K287" s="50" t="str">
        <f ca="1">IFERROR(Tabla3[[#This Row],[FECHA DE VECIMIENTO]]-$D$1,"")</f>
        <v/>
      </c>
      <c r="L287" s="42" t="str">
        <f ca="1">IF(Tabla3[[#This Row],[DIAS FALTANTES PARA VENCIMIENTO]]="","",IF(Tabla3[[#This Row],[DIAS FALTANTES PARA VENCIMIENTO]]&lt;=0,Festivos!$T$2,IF(AND(Tabla3[[#This Row],[DIAS FALTANTES PARA VENCIMIENTO]]&gt;=1,Tabla3[[#This Row],[DIAS FALTANTES PARA VENCIMIENTO]]&lt;=$D$2),Festivos!$T$3,Festivos!$T$4)))</f>
        <v/>
      </c>
    </row>
    <row r="288" spans="1:12" x14ac:dyDescent="0.25">
      <c r="A288" s="42">
        <v>285</v>
      </c>
      <c r="B288" s="60"/>
      <c r="C288" s="62"/>
      <c r="D288" s="60"/>
      <c r="E288" s="60"/>
      <c r="F288" s="47"/>
      <c r="G288" s="48"/>
      <c r="H288" s="47"/>
      <c r="I288" s="42" t="str">
        <f>IF(ISBLANK(H288)," ",_xlfn.XLOOKUP(H288,Festivos!A:A,Festivos!B:B))</f>
        <v xml:space="preserve"> </v>
      </c>
      <c r="J288" s="49" t="str">
        <f>IFERROR(WORKDAY(Tabla3[[#This Row],[FECHA DE RADICACIÓN]],Tabla3[[#This Row],[DIAS HABILES RTA DP]],FESTIVOS),"")</f>
        <v/>
      </c>
      <c r="K288" s="50" t="str">
        <f ca="1">IFERROR(Tabla3[[#This Row],[FECHA DE VECIMIENTO]]-$D$1,"")</f>
        <v/>
      </c>
      <c r="L288" s="42" t="str">
        <f ca="1">IF(Tabla3[[#This Row],[DIAS FALTANTES PARA VENCIMIENTO]]="","",IF(Tabla3[[#This Row],[DIAS FALTANTES PARA VENCIMIENTO]]&lt;=0,Festivos!$T$2,IF(AND(Tabla3[[#This Row],[DIAS FALTANTES PARA VENCIMIENTO]]&gt;=1,Tabla3[[#This Row],[DIAS FALTANTES PARA VENCIMIENTO]]&lt;=$D$2),Festivos!$T$3,Festivos!$T$4)))</f>
        <v/>
      </c>
    </row>
    <row r="289" spans="1:12" x14ac:dyDescent="0.25">
      <c r="A289" s="42">
        <v>286</v>
      </c>
      <c r="B289" s="60"/>
      <c r="C289" s="62"/>
      <c r="D289" s="60"/>
      <c r="E289" s="60"/>
      <c r="F289" s="47"/>
      <c r="G289" s="48"/>
      <c r="H289" s="47"/>
      <c r="I289" s="42" t="str">
        <f>IF(ISBLANK(H289)," ",_xlfn.XLOOKUP(H289,Festivos!A:A,Festivos!B:B))</f>
        <v xml:space="preserve"> </v>
      </c>
      <c r="J289" s="49" t="str">
        <f>IFERROR(WORKDAY(Tabla3[[#This Row],[FECHA DE RADICACIÓN]],Tabla3[[#This Row],[DIAS HABILES RTA DP]],FESTIVOS),"")</f>
        <v/>
      </c>
      <c r="K289" s="50" t="str">
        <f ca="1">IFERROR(Tabla3[[#This Row],[FECHA DE VECIMIENTO]]-$D$1,"")</f>
        <v/>
      </c>
      <c r="L289" s="42" t="str">
        <f ca="1">IF(Tabla3[[#This Row],[DIAS FALTANTES PARA VENCIMIENTO]]="","",IF(Tabla3[[#This Row],[DIAS FALTANTES PARA VENCIMIENTO]]&lt;=0,Festivos!$T$2,IF(AND(Tabla3[[#This Row],[DIAS FALTANTES PARA VENCIMIENTO]]&gt;=1,Tabla3[[#This Row],[DIAS FALTANTES PARA VENCIMIENTO]]&lt;=$D$2),Festivos!$T$3,Festivos!$T$4)))</f>
        <v/>
      </c>
    </row>
    <row r="290" spans="1:12" x14ac:dyDescent="0.25">
      <c r="A290" s="42">
        <v>287</v>
      </c>
      <c r="B290" s="60"/>
      <c r="C290" s="62"/>
      <c r="D290" s="60"/>
      <c r="E290" s="60"/>
      <c r="F290" s="47"/>
      <c r="G290" s="48"/>
      <c r="H290" s="47"/>
      <c r="I290" s="42" t="str">
        <f>IF(ISBLANK(H290)," ",_xlfn.XLOOKUP(H290,Festivos!A:A,Festivos!B:B))</f>
        <v xml:space="preserve"> </v>
      </c>
      <c r="J290" s="49" t="str">
        <f>IFERROR(WORKDAY(Tabla3[[#This Row],[FECHA DE RADICACIÓN]],Tabla3[[#This Row],[DIAS HABILES RTA DP]],FESTIVOS),"")</f>
        <v/>
      </c>
      <c r="K290" s="50" t="str">
        <f ca="1">IFERROR(Tabla3[[#This Row],[FECHA DE VECIMIENTO]]-$D$1,"")</f>
        <v/>
      </c>
      <c r="L290" s="42" t="str">
        <f ca="1">IF(Tabla3[[#This Row],[DIAS FALTANTES PARA VENCIMIENTO]]="","",IF(Tabla3[[#This Row],[DIAS FALTANTES PARA VENCIMIENTO]]&lt;=0,Festivos!$T$2,IF(AND(Tabla3[[#This Row],[DIAS FALTANTES PARA VENCIMIENTO]]&gt;=1,Tabla3[[#This Row],[DIAS FALTANTES PARA VENCIMIENTO]]&lt;=$D$2),Festivos!$T$3,Festivos!$T$4)))</f>
        <v/>
      </c>
    </row>
    <row r="291" spans="1:12" x14ac:dyDescent="0.25">
      <c r="A291" s="42">
        <v>288</v>
      </c>
      <c r="B291" s="60"/>
      <c r="C291" s="62"/>
      <c r="D291" s="60"/>
      <c r="E291" s="60"/>
      <c r="F291" s="47"/>
      <c r="G291" s="48"/>
      <c r="H291" s="47"/>
      <c r="I291" s="42" t="str">
        <f>IF(ISBLANK(H291)," ",_xlfn.XLOOKUP(H291,Festivos!A:A,Festivos!B:B))</f>
        <v xml:space="preserve"> </v>
      </c>
      <c r="J291" s="49" t="str">
        <f>IFERROR(WORKDAY(Tabla3[[#This Row],[FECHA DE RADICACIÓN]],Tabla3[[#This Row],[DIAS HABILES RTA DP]],FESTIVOS),"")</f>
        <v/>
      </c>
      <c r="K291" s="50" t="str">
        <f ca="1">IFERROR(Tabla3[[#This Row],[FECHA DE VECIMIENTO]]-$D$1,"")</f>
        <v/>
      </c>
      <c r="L291" s="42" t="str">
        <f ca="1">IF(Tabla3[[#This Row],[DIAS FALTANTES PARA VENCIMIENTO]]="","",IF(Tabla3[[#This Row],[DIAS FALTANTES PARA VENCIMIENTO]]&lt;=0,Festivos!$T$2,IF(AND(Tabla3[[#This Row],[DIAS FALTANTES PARA VENCIMIENTO]]&gt;=1,Tabla3[[#This Row],[DIAS FALTANTES PARA VENCIMIENTO]]&lt;=$D$2),Festivos!$T$3,Festivos!$T$4)))</f>
        <v/>
      </c>
    </row>
    <row r="292" spans="1:12" x14ac:dyDescent="0.25">
      <c r="A292" s="42">
        <v>289</v>
      </c>
      <c r="B292" s="60"/>
      <c r="C292" s="62"/>
      <c r="D292" s="60"/>
      <c r="E292" s="60"/>
      <c r="F292" s="47"/>
      <c r="G292" s="48"/>
      <c r="H292" s="47"/>
      <c r="I292" s="42" t="str">
        <f>IF(ISBLANK(H292)," ",_xlfn.XLOOKUP(H292,Festivos!A:A,Festivos!B:B))</f>
        <v xml:space="preserve"> </v>
      </c>
      <c r="J292" s="49" t="str">
        <f>IFERROR(WORKDAY(Tabla3[[#This Row],[FECHA DE RADICACIÓN]],Tabla3[[#This Row],[DIAS HABILES RTA DP]],FESTIVOS),"")</f>
        <v/>
      </c>
      <c r="K292" s="50" t="str">
        <f ca="1">IFERROR(Tabla3[[#This Row],[FECHA DE VECIMIENTO]]-$D$1,"")</f>
        <v/>
      </c>
      <c r="L292" s="42" t="str">
        <f ca="1">IF(Tabla3[[#This Row],[DIAS FALTANTES PARA VENCIMIENTO]]="","",IF(Tabla3[[#This Row],[DIAS FALTANTES PARA VENCIMIENTO]]&lt;=0,Festivos!$T$2,IF(AND(Tabla3[[#This Row],[DIAS FALTANTES PARA VENCIMIENTO]]&gt;=1,Tabla3[[#This Row],[DIAS FALTANTES PARA VENCIMIENTO]]&lt;=$D$2),Festivos!$T$3,Festivos!$T$4)))</f>
        <v/>
      </c>
    </row>
    <row r="293" spans="1:12" x14ac:dyDescent="0.25">
      <c r="A293" s="42">
        <v>290</v>
      </c>
      <c r="B293" s="60"/>
      <c r="C293" s="62"/>
      <c r="D293" s="60"/>
      <c r="E293" s="60"/>
      <c r="F293" s="47"/>
      <c r="G293" s="48"/>
      <c r="H293" s="47"/>
      <c r="I293" s="42" t="str">
        <f>IF(ISBLANK(H293)," ",_xlfn.XLOOKUP(H293,Festivos!A:A,Festivos!B:B))</f>
        <v xml:space="preserve"> </v>
      </c>
      <c r="J293" s="49" t="str">
        <f>IFERROR(WORKDAY(Tabla3[[#This Row],[FECHA DE RADICACIÓN]],Tabla3[[#This Row],[DIAS HABILES RTA DP]],FESTIVOS),"")</f>
        <v/>
      </c>
      <c r="K293" s="50" t="str">
        <f ca="1">IFERROR(Tabla3[[#This Row],[FECHA DE VECIMIENTO]]-$D$1,"")</f>
        <v/>
      </c>
      <c r="L293" s="42" t="str">
        <f ca="1">IF(Tabla3[[#This Row],[DIAS FALTANTES PARA VENCIMIENTO]]="","",IF(Tabla3[[#This Row],[DIAS FALTANTES PARA VENCIMIENTO]]&lt;=0,Festivos!$T$2,IF(AND(Tabla3[[#This Row],[DIAS FALTANTES PARA VENCIMIENTO]]&gt;=1,Tabla3[[#This Row],[DIAS FALTANTES PARA VENCIMIENTO]]&lt;=$D$2),Festivos!$T$3,Festivos!$T$4)))</f>
        <v/>
      </c>
    </row>
    <row r="294" spans="1:12" x14ac:dyDescent="0.25">
      <c r="A294" s="42">
        <v>291</v>
      </c>
      <c r="B294" s="60"/>
      <c r="C294" s="62"/>
      <c r="D294" s="60"/>
      <c r="E294" s="60"/>
      <c r="F294" s="47"/>
      <c r="G294" s="48"/>
      <c r="H294" s="47"/>
      <c r="I294" s="42" t="str">
        <f>IF(ISBLANK(H294)," ",_xlfn.XLOOKUP(H294,Festivos!A:A,Festivos!B:B))</f>
        <v xml:space="preserve"> </v>
      </c>
      <c r="J294" s="49" t="str">
        <f>IFERROR(WORKDAY(Tabla3[[#This Row],[FECHA DE RADICACIÓN]],Tabla3[[#This Row],[DIAS HABILES RTA DP]],FESTIVOS),"")</f>
        <v/>
      </c>
      <c r="K294" s="50" t="str">
        <f ca="1">IFERROR(Tabla3[[#This Row],[FECHA DE VECIMIENTO]]-$D$1,"")</f>
        <v/>
      </c>
      <c r="L294" s="42" t="str">
        <f ca="1">IF(Tabla3[[#This Row],[DIAS FALTANTES PARA VENCIMIENTO]]="","",IF(Tabla3[[#This Row],[DIAS FALTANTES PARA VENCIMIENTO]]&lt;=0,Festivos!$T$2,IF(AND(Tabla3[[#This Row],[DIAS FALTANTES PARA VENCIMIENTO]]&gt;=1,Tabla3[[#This Row],[DIAS FALTANTES PARA VENCIMIENTO]]&lt;=$D$2),Festivos!$T$3,Festivos!$T$4)))</f>
        <v/>
      </c>
    </row>
    <row r="295" spans="1:12" x14ac:dyDescent="0.25">
      <c r="A295" s="42">
        <v>292</v>
      </c>
      <c r="B295" s="60"/>
      <c r="C295" s="62"/>
      <c r="D295" s="60"/>
      <c r="E295" s="60"/>
      <c r="F295" s="47"/>
      <c r="G295" s="48"/>
      <c r="H295" s="47"/>
      <c r="I295" s="42" t="str">
        <f>IF(ISBLANK(H295)," ",_xlfn.XLOOKUP(H295,Festivos!A:A,Festivos!B:B))</f>
        <v xml:space="preserve"> </v>
      </c>
      <c r="J295" s="49" t="str">
        <f>IFERROR(WORKDAY(Tabla3[[#This Row],[FECHA DE RADICACIÓN]],Tabla3[[#This Row],[DIAS HABILES RTA DP]],FESTIVOS),"")</f>
        <v/>
      </c>
      <c r="K295" s="50" t="str">
        <f ca="1">IFERROR(Tabla3[[#This Row],[FECHA DE VECIMIENTO]]-$D$1,"")</f>
        <v/>
      </c>
      <c r="L295" s="42" t="str">
        <f ca="1">IF(Tabla3[[#This Row],[DIAS FALTANTES PARA VENCIMIENTO]]="","",IF(Tabla3[[#This Row],[DIAS FALTANTES PARA VENCIMIENTO]]&lt;=0,Festivos!$T$2,IF(AND(Tabla3[[#This Row],[DIAS FALTANTES PARA VENCIMIENTO]]&gt;=1,Tabla3[[#This Row],[DIAS FALTANTES PARA VENCIMIENTO]]&lt;=$D$2),Festivos!$T$3,Festivos!$T$4)))</f>
        <v/>
      </c>
    </row>
    <row r="296" spans="1:12" x14ac:dyDescent="0.25">
      <c r="A296" s="42">
        <v>293</v>
      </c>
      <c r="B296" s="60"/>
      <c r="C296" s="62"/>
      <c r="D296" s="60"/>
      <c r="E296" s="60"/>
      <c r="F296" s="47"/>
      <c r="G296" s="48"/>
      <c r="H296" s="47"/>
      <c r="I296" s="42" t="str">
        <f>IF(ISBLANK(H296)," ",_xlfn.XLOOKUP(H296,Festivos!A:A,Festivos!B:B))</f>
        <v xml:space="preserve"> </v>
      </c>
      <c r="J296" s="49" t="str">
        <f>IFERROR(WORKDAY(Tabla3[[#This Row],[FECHA DE RADICACIÓN]],Tabla3[[#This Row],[DIAS HABILES RTA DP]],FESTIVOS),"")</f>
        <v/>
      </c>
      <c r="K296" s="50" t="str">
        <f ca="1">IFERROR(Tabla3[[#This Row],[FECHA DE VECIMIENTO]]-$D$1,"")</f>
        <v/>
      </c>
      <c r="L296" s="42" t="str">
        <f ca="1">IF(Tabla3[[#This Row],[DIAS FALTANTES PARA VENCIMIENTO]]="","",IF(Tabla3[[#This Row],[DIAS FALTANTES PARA VENCIMIENTO]]&lt;=0,Festivos!$T$2,IF(AND(Tabla3[[#This Row],[DIAS FALTANTES PARA VENCIMIENTO]]&gt;=1,Tabla3[[#This Row],[DIAS FALTANTES PARA VENCIMIENTO]]&lt;=$D$2),Festivos!$T$3,Festivos!$T$4)))</f>
        <v/>
      </c>
    </row>
    <row r="297" spans="1:12" x14ac:dyDescent="0.25">
      <c r="A297" s="42">
        <v>294</v>
      </c>
      <c r="B297" s="60"/>
      <c r="C297" s="62"/>
      <c r="D297" s="60"/>
      <c r="E297" s="60"/>
      <c r="F297" s="47"/>
      <c r="G297" s="48"/>
      <c r="H297" s="47"/>
      <c r="I297" s="42" t="str">
        <f>IF(ISBLANK(H297)," ",_xlfn.XLOOKUP(H297,Festivos!A:A,Festivos!B:B))</f>
        <v xml:space="preserve"> </v>
      </c>
      <c r="J297" s="49" t="str">
        <f>IFERROR(WORKDAY(Tabla3[[#This Row],[FECHA DE RADICACIÓN]],Tabla3[[#This Row],[DIAS HABILES RTA DP]],FESTIVOS),"")</f>
        <v/>
      </c>
      <c r="K297" s="50" t="str">
        <f ca="1">IFERROR(Tabla3[[#This Row],[FECHA DE VECIMIENTO]]-$D$1,"")</f>
        <v/>
      </c>
      <c r="L297" s="42" t="str">
        <f ca="1">IF(Tabla3[[#This Row],[DIAS FALTANTES PARA VENCIMIENTO]]="","",IF(Tabla3[[#This Row],[DIAS FALTANTES PARA VENCIMIENTO]]&lt;=0,Festivos!$T$2,IF(AND(Tabla3[[#This Row],[DIAS FALTANTES PARA VENCIMIENTO]]&gt;=1,Tabla3[[#This Row],[DIAS FALTANTES PARA VENCIMIENTO]]&lt;=$D$2),Festivos!$T$3,Festivos!$T$4)))</f>
        <v/>
      </c>
    </row>
    <row r="298" spans="1:12" x14ac:dyDescent="0.25">
      <c r="A298" s="42">
        <v>295</v>
      </c>
      <c r="B298" s="60"/>
      <c r="C298" s="62"/>
      <c r="D298" s="60"/>
      <c r="E298" s="60"/>
      <c r="F298" s="47"/>
      <c r="G298" s="48"/>
      <c r="H298" s="47"/>
      <c r="I298" s="42" t="str">
        <f>IF(ISBLANK(H298)," ",_xlfn.XLOOKUP(H298,Festivos!A:A,Festivos!B:B))</f>
        <v xml:space="preserve"> </v>
      </c>
      <c r="J298" s="49" t="str">
        <f>IFERROR(WORKDAY(Tabla3[[#This Row],[FECHA DE RADICACIÓN]],Tabla3[[#This Row],[DIAS HABILES RTA DP]],FESTIVOS),"")</f>
        <v/>
      </c>
      <c r="K298" s="50" t="str">
        <f ca="1">IFERROR(Tabla3[[#This Row],[FECHA DE VECIMIENTO]]-$D$1,"")</f>
        <v/>
      </c>
      <c r="L298" s="42" t="str">
        <f ca="1">IF(Tabla3[[#This Row],[DIAS FALTANTES PARA VENCIMIENTO]]="","",IF(Tabla3[[#This Row],[DIAS FALTANTES PARA VENCIMIENTO]]&lt;=0,Festivos!$T$2,IF(AND(Tabla3[[#This Row],[DIAS FALTANTES PARA VENCIMIENTO]]&gt;=1,Tabla3[[#This Row],[DIAS FALTANTES PARA VENCIMIENTO]]&lt;=$D$2),Festivos!$T$3,Festivos!$T$4)))</f>
        <v/>
      </c>
    </row>
    <row r="299" spans="1:12" x14ac:dyDescent="0.25">
      <c r="A299" s="42">
        <v>296</v>
      </c>
      <c r="B299" s="60"/>
      <c r="C299" s="62"/>
      <c r="D299" s="60"/>
      <c r="E299" s="60"/>
      <c r="F299" s="47"/>
      <c r="G299" s="48"/>
      <c r="H299" s="47"/>
      <c r="I299" s="42" t="str">
        <f>IF(ISBLANK(H299)," ",_xlfn.XLOOKUP(H299,Festivos!A:A,Festivos!B:B))</f>
        <v xml:space="preserve"> </v>
      </c>
      <c r="J299" s="49" t="str">
        <f>IFERROR(WORKDAY(Tabla3[[#This Row],[FECHA DE RADICACIÓN]],Tabla3[[#This Row],[DIAS HABILES RTA DP]],FESTIVOS),"")</f>
        <v/>
      </c>
      <c r="K299" s="50" t="str">
        <f ca="1">IFERROR(Tabla3[[#This Row],[FECHA DE VECIMIENTO]]-$D$1,"")</f>
        <v/>
      </c>
      <c r="L299" s="42" t="str">
        <f ca="1">IF(Tabla3[[#This Row],[DIAS FALTANTES PARA VENCIMIENTO]]="","",IF(Tabla3[[#This Row],[DIAS FALTANTES PARA VENCIMIENTO]]&lt;=0,Festivos!$T$2,IF(AND(Tabla3[[#This Row],[DIAS FALTANTES PARA VENCIMIENTO]]&gt;=1,Tabla3[[#This Row],[DIAS FALTANTES PARA VENCIMIENTO]]&lt;=$D$2),Festivos!$T$3,Festivos!$T$4)))</f>
        <v/>
      </c>
    </row>
    <row r="300" spans="1:12" x14ac:dyDescent="0.25">
      <c r="A300" s="42">
        <v>297</v>
      </c>
      <c r="B300" s="60"/>
      <c r="C300" s="62"/>
      <c r="D300" s="60"/>
      <c r="E300" s="60"/>
      <c r="F300" s="47"/>
      <c r="G300" s="48"/>
      <c r="H300" s="47"/>
      <c r="I300" s="42" t="str">
        <f>IF(ISBLANK(H300)," ",_xlfn.XLOOKUP(H300,Festivos!A:A,Festivos!B:B))</f>
        <v xml:space="preserve"> </v>
      </c>
      <c r="J300" s="49" t="str">
        <f>IFERROR(WORKDAY(Tabla3[[#This Row],[FECHA DE RADICACIÓN]],Tabla3[[#This Row],[DIAS HABILES RTA DP]],FESTIVOS),"")</f>
        <v/>
      </c>
      <c r="K300" s="50" t="str">
        <f ca="1">IFERROR(Tabla3[[#This Row],[FECHA DE VECIMIENTO]]-$D$1,"")</f>
        <v/>
      </c>
      <c r="L300" s="42" t="str">
        <f ca="1">IF(Tabla3[[#This Row],[DIAS FALTANTES PARA VENCIMIENTO]]="","",IF(Tabla3[[#This Row],[DIAS FALTANTES PARA VENCIMIENTO]]&lt;=0,Festivos!$T$2,IF(AND(Tabla3[[#This Row],[DIAS FALTANTES PARA VENCIMIENTO]]&gt;=1,Tabla3[[#This Row],[DIAS FALTANTES PARA VENCIMIENTO]]&lt;=$D$2),Festivos!$T$3,Festivos!$T$4)))</f>
        <v/>
      </c>
    </row>
    <row r="301" spans="1:12" x14ac:dyDescent="0.25">
      <c r="A301" s="42">
        <v>298</v>
      </c>
      <c r="B301" s="60"/>
      <c r="C301" s="62"/>
      <c r="D301" s="60"/>
      <c r="E301" s="60"/>
      <c r="F301" s="47"/>
      <c r="G301" s="48"/>
      <c r="H301" s="47"/>
      <c r="I301" s="42" t="str">
        <f>IF(ISBLANK(H301)," ",_xlfn.XLOOKUP(H301,Festivos!A:A,Festivos!B:B))</f>
        <v xml:space="preserve"> </v>
      </c>
      <c r="J301" s="49" t="str">
        <f>IFERROR(WORKDAY(Tabla3[[#This Row],[FECHA DE RADICACIÓN]],Tabla3[[#This Row],[DIAS HABILES RTA DP]],FESTIVOS),"")</f>
        <v/>
      </c>
      <c r="K301" s="50" t="str">
        <f ca="1">IFERROR(Tabla3[[#This Row],[FECHA DE VECIMIENTO]]-$D$1,"")</f>
        <v/>
      </c>
      <c r="L301" s="42" t="str">
        <f ca="1">IF(Tabla3[[#This Row],[DIAS FALTANTES PARA VENCIMIENTO]]="","",IF(Tabla3[[#This Row],[DIAS FALTANTES PARA VENCIMIENTO]]&lt;=0,Festivos!$T$2,IF(AND(Tabla3[[#This Row],[DIAS FALTANTES PARA VENCIMIENTO]]&gt;=1,Tabla3[[#This Row],[DIAS FALTANTES PARA VENCIMIENTO]]&lt;=$D$2),Festivos!$T$3,Festivos!$T$4)))</f>
        <v/>
      </c>
    </row>
    <row r="302" spans="1:12" x14ac:dyDescent="0.25">
      <c r="A302" s="42">
        <v>299</v>
      </c>
      <c r="B302" s="60"/>
      <c r="C302" s="62"/>
      <c r="D302" s="60"/>
      <c r="E302" s="60"/>
      <c r="F302" s="47"/>
      <c r="G302" s="48"/>
      <c r="H302" s="47"/>
      <c r="I302" s="42" t="str">
        <f>IF(ISBLANK(H302)," ",_xlfn.XLOOKUP(H302,Festivos!A:A,Festivos!B:B))</f>
        <v xml:space="preserve"> </v>
      </c>
      <c r="J302" s="49" t="str">
        <f>IFERROR(WORKDAY(Tabla3[[#This Row],[FECHA DE RADICACIÓN]],Tabla3[[#This Row],[DIAS HABILES RTA DP]],FESTIVOS),"")</f>
        <v/>
      </c>
      <c r="K302" s="50" t="str">
        <f ca="1">IFERROR(Tabla3[[#This Row],[FECHA DE VECIMIENTO]]-$D$1,"")</f>
        <v/>
      </c>
      <c r="L302" s="42" t="str">
        <f ca="1">IF(Tabla3[[#This Row],[DIAS FALTANTES PARA VENCIMIENTO]]="","",IF(Tabla3[[#This Row],[DIAS FALTANTES PARA VENCIMIENTO]]&lt;=0,Festivos!$T$2,IF(AND(Tabla3[[#This Row],[DIAS FALTANTES PARA VENCIMIENTO]]&gt;=1,Tabla3[[#This Row],[DIAS FALTANTES PARA VENCIMIENTO]]&lt;=$D$2),Festivos!$T$3,Festivos!$T$4)))</f>
        <v/>
      </c>
    </row>
    <row r="303" spans="1:12" x14ac:dyDescent="0.25">
      <c r="A303" s="42">
        <v>300</v>
      </c>
      <c r="B303" s="60"/>
      <c r="C303" s="62"/>
      <c r="D303" s="60"/>
      <c r="E303" s="60"/>
      <c r="F303" s="47"/>
      <c r="G303" s="48"/>
      <c r="H303" s="47"/>
      <c r="I303" s="42" t="str">
        <f>IF(ISBLANK(H303)," ",_xlfn.XLOOKUP(H303,Festivos!A:A,Festivos!B:B))</f>
        <v xml:space="preserve"> </v>
      </c>
      <c r="J303" s="49" t="str">
        <f>IFERROR(WORKDAY(Tabla3[[#This Row],[FECHA DE RADICACIÓN]],Tabla3[[#This Row],[DIAS HABILES RTA DP]],FESTIVOS),"")</f>
        <v/>
      </c>
      <c r="K303" s="50" t="str">
        <f ca="1">IFERROR(Tabla3[[#This Row],[FECHA DE VECIMIENTO]]-$D$1,"")</f>
        <v/>
      </c>
      <c r="L303" s="42" t="str">
        <f ca="1">IF(Tabla3[[#This Row],[DIAS FALTANTES PARA VENCIMIENTO]]="","",IF(Tabla3[[#This Row],[DIAS FALTANTES PARA VENCIMIENTO]]&lt;=0,Festivos!$T$2,IF(AND(Tabla3[[#This Row],[DIAS FALTANTES PARA VENCIMIENTO]]&gt;=1,Tabla3[[#This Row],[DIAS FALTANTES PARA VENCIMIENTO]]&lt;=$D$2),Festivos!$T$3,Festivos!$T$4)))</f>
        <v/>
      </c>
    </row>
    <row r="304" spans="1:12" x14ac:dyDescent="0.25">
      <c r="A304" s="42">
        <v>301</v>
      </c>
      <c r="B304" s="60"/>
      <c r="C304" s="62"/>
      <c r="D304" s="60"/>
      <c r="E304" s="60"/>
      <c r="F304" s="47"/>
      <c r="G304" s="48"/>
      <c r="H304" s="47"/>
      <c r="I304" s="42" t="str">
        <f>IF(ISBLANK(H304)," ",_xlfn.XLOOKUP(H304,Festivos!A:A,Festivos!B:B))</f>
        <v xml:space="preserve"> </v>
      </c>
      <c r="J304" s="49" t="str">
        <f>IFERROR(WORKDAY(Tabla3[[#This Row],[FECHA DE RADICACIÓN]],Tabla3[[#This Row],[DIAS HABILES RTA DP]],FESTIVOS),"")</f>
        <v/>
      </c>
      <c r="K304" s="50" t="str">
        <f ca="1">IFERROR(Tabla3[[#This Row],[FECHA DE VECIMIENTO]]-$D$1,"")</f>
        <v/>
      </c>
      <c r="L304" s="42" t="str">
        <f ca="1">IF(Tabla3[[#This Row],[DIAS FALTANTES PARA VENCIMIENTO]]="","",IF(Tabla3[[#This Row],[DIAS FALTANTES PARA VENCIMIENTO]]&lt;=0,Festivos!$T$2,IF(AND(Tabla3[[#This Row],[DIAS FALTANTES PARA VENCIMIENTO]]&gt;=1,Tabla3[[#This Row],[DIAS FALTANTES PARA VENCIMIENTO]]&lt;=$D$2),Festivos!$T$3,Festivos!$T$4)))</f>
        <v/>
      </c>
    </row>
    <row r="305" spans="1:12" x14ac:dyDescent="0.25">
      <c r="A305" s="42">
        <v>302</v>
      </c>
      <c r="B305" s="60"/>
      <c r="C305" s="62"/>
      <c r="D305" s="60"/>
      <c r="E305" s="60"/>
      <c r="F305" s="47"/>
      <c r="G305" s="48"/>
      <c r="H305" s="47"/>
      <c r="I305" s="42" t="str">
        <f>IF(ISBLANK(H305)," ",_xlfn.XLOOKUP(H305,Festivos!A:A,Festivos!B:B))</f>
        <v xml:space="preserve"> </v>
      </c>
      <c r="J305" s="49" t="str">
        <f>IFERROR(WORKDAY(Tabla3[[#This Row],[FECHA DE RADICACIÓN]],Tabla3[[#This Row],[DIAS HABILES RTA DP]],FESTIVOS),"")</f>
        <v/>
      </c>
      <c r="K305" s="50" t="str">
        <f ca="1">IFERROR(Tabla3[[#This Row],[FECHA DE VECIMIENTO]]-$D$1,"")</f>
        <v/>
      </c>
      <c r="L305" s="42" t="str">
        <f ca="1">IF(Tabla3[[#This Row],[DIAS FALTANTES PARA VENCIMIENTO]]="","",IF(Tabla3[[#This Row],[DIAS FALTANTES PARA VENCIMIENTO]]&lt;=0,Festivos!$T$2,IF(AND(Tabla3[[#This Row],[DIAS FALTANTES PARA VENCIMIENTO]]&gt;=1,Tabla3[[#This Row],[DIAS FALTANTES PARA VENCIMIENTO]]&lt;=$D$2),Festivos!$T$3,Festivos!$T$4)))</f>
        <v/>
      </c>
    </row>
    <row r="306" spans="1:12" x14ac:dyDescent="0.25">
      <c r="A306" s="42">
        <v>303</v>
      </c>
      <c r="B306" s="60"/>
      <c r="C306" s="62"/>
      <c r="D306" s="60"/>
      <c r="E306" s="60"/>
      <c r="F306" s="47"/>
      <c r="G306" s="48"/>
      <c r="H306" s="47"/>
      <c r="I306" s="42" t="str">
        <f>IF(ISBLANK(H306)," ",_xlfn.XLOOKUP(H306,Festivos!A:A,Festivos!B:B))</f>
        <v xml:space="preserve"> </v>
      </c>
      <c r="J306" s="49" t="str">
        <f>IFERROR(WORKDAY(Tabla3[[#This Row],[FECHA DE RADICACIÓN]],Tabla3[[#This Row],[DIAS HABILES RTA DP]],FESTIVOS),"")</f>
        <v/>
      </c>
      <c r="K306" s="50" t="str">
        <f ca="1">IFERROR(Tabla3[[#This Row],[FECHA DE VECIMIENTO]]-$D$1,"")</f>
        <v/>
      </c>
      <c r="L306" s="42" t="str">
        <f ca="1">IF(Tabla3[[#This Row],[DIAS FALTANTES PARA VENCIMIENTO]]="","",IF(Tabla3[[#This Row],[DIAS FALTANTES PARA VENCIMIENTO]]&lt;=0,Festivos!$T$2,IF(AND(Tabla3[[#This Row],[DIAS FALTANTES PARA VENCIMIENTO]]&gt;=1,Tabla3[[#This Row],[DIAS FALTANTES PARA VENCIMIENTO]]&lt;=$D$2),Festivos!$T$3,Festivos!$T$4)))</f>
        <v/>
      </c>
    </row>
    <row r="307" spans="1:12" x14ac:dyDescent="0.25">
      <c r="A307" s="42">
        <v>304</v>
      </c>
      <c r="B307" s="60"/>
      <c r="C307" s="62"/>
      <c r="D307" s="60"/>
      <c r="E307" s="60"/>
      <c r="F307" s="47"/>
      <c r="G307" s="48"/>
      <c r="H307" s="47"/>
      <c r="I307" s="42" t="str">
        <f>IF(ISBLANK(H307)," ",_xlfn.XLOOKUP(H307,Festivos!A:A,Festivos!B:B))</f>
        <v xml:space="preserve"> </v>
      </c>
      <c r="J307" s="49" t="str">
        <f>IFERROR(WORKDAY(Tabla3[[#This Row],[FECHA DE RADICACIÓN]],Tabla3[[#This Row],[DIAS HABILES RTA DP]],FESTIVOS),"")</f>
        <v/>
      </c>
      <c r="K307" s="50" t="str">
        <f ca="1">IFERROR(Tabla3[[#This Row],[FECHA DE VECIMIENTO]]-$D$1,"")</f>
        <v/>
      </c>
      <c r="L307" s="42" t="str">
        <f ca="1">IF(Tabla3[[#This Row],[DIAS FALTANTES PARA VENCIMIENTO]]="","",IF(Tabla3[[#This Row],[DIAS FALTANTES PARA VENCIMIENTO]]&lt;=0,Festivos!$T$2,IF(AND(Tabla3[[#This Row],[DIAS FALTANTES PARA VENCIMIENTO]]&gt;=1,Tabla3[[#This Row],[DIAS FALTANTES PARA VENCIMIENTO]]&lt;=$D$2),Festivos!$T$3,Festivos!$T$4)))</f>
        <v/>
      </c>
    </row>
    <row r="308" spans="1:12" x14ac:dyDescent="0.25">
      <c r="A308" s="42">
        <v>305</v>
      </c>
      <c r="B308" s="60"/>
      <c r="C308" s="62"/>
      <c r="D308" s="60"/>
      <c r="E308" s="60"/>
      <c r="F308" s="47"/>
      <c r="G308" s="48"/>
      <c r="H308" s="47"/>
      <c r="I308" s="42" t="str">
        <f>IF(ISBLANK(H308)," ",_xlfn.XLOOKUP(H308,Festivos!A:A,Festivos!B:B))</f>
        <v xml:space="preserve"> </v>
      </c>
      <c r="J308" s="49" t="str">
        <f>IFERROR(WORKDAY(Tabla3[[#This Row],[FECHA DE RADICACIÓN]],Tabla3[[#This Row],[DIAS HABILES RTA DP]],FESTIVOS),"")</f>
        <v/>
      </c>
      <c r="K308" s="50" t="str">
        <f ca="1">IFERROR(Tabla3[[#This Row],[FECHA DE VECIMIENTO]]-$D$1,"")</f>
        <v/>
      </c>
      <c r="L308" s="42" t="str">
        <f ca="1">IF(Tabla3[[#This Row],[DIAS FALTANTES PARA VENCIMIENTO]]="","",IF(Tabla3[[#This Row],[DIAS FALTANTES PARA VENCIMIENTO]]&lt;=0,Festivos!$T$2,IF(AND(Tabla3[[#This Row],[DIAS FALTANTES PARA VENCIMIENTO]]&gt;=1,Tabla3[[#This Row],[DIAS FALTANTES PARA VENCIMIENTO]]&lt;=$D$2),Festivos!$T$3,Festivos!$T$4)))</f>
        <v/>
      </c>
    </row>
    <row r="309" spans="1:12" x14ac:dyDescent="0.25">
      <c r="A309" s="42">
        <v>306</v>
      </c>
      <c r="B309" s="60"/>
      <c r="C309" s="62"/>
      <c r="D309" s="60"/>
      <c r="E309" s="60"/>
      <c r="F309" s="47"/>
      <c r="G309" s="48"/>
      <c r="H309" s="47"/>
      <c r="I309" s="42" t="str">
        <f>IF(ISBLANK(H309)," ",_xlfn.XLOOKUP(H309,Festivos!A:A,Festivos!B:B))</f>
        <v xml:space="preserve"> </v>
      </c>
      <c r="J309" s="49" t="str">
        <f>IFERROR(WORKDAY(Tabla3[[#This Row],[FECHA DE RADICACIÓN]],Tabla3[[#This Row],[DIAS HABILES RTA DP]],FESTIVOS),"")</f>
        <v/>
      </c>
      <c r="K309" s="50" t="str">
        <f ca="1">IFERROR(Tabla3[[#This Row],[FECHA DE VECIMIENTO]]-$D$1,"")</f>
        <v/>
      </c>
      <c r="L309" s="42" t="str">
        <f ca="1">IF(Tabla3[[#This Row],[DIAS FALTANTES PARA VENCIMIENTO]]="","",IF(Tabla3[[#This Row],[DIAS FALTANTES PARA VENCIMIENTO]]&lt;=0,Festivos!$T$2,IF(AND(Tabla3[[#This Row],[DIAS FALTANTES PARA VENCIMIENTO]]&gt;=1,Tabla3[[#This Row],[DIAS FALTANTES PARA VENCIMIENTO]]&lt;=$D$2),Festivos!$T$3,Festivos!$T$4)))</f>
        <v/>
      </c>
    </row>
    <row r="310" spans="1:12" x14ac:dyDescent="0.25">
      <c r="A310" s="42">
        <v>307</v>
      </c>
      <c r="B310" s="60"/>
      <c r="C310" s="62"/>
      <c r="D310" s="60"/>
      <c r="E310" s="60"/>
      <c r="F310" s="47"/>
      <c r="G310" s="48"/>
      <c r="H310" s="47"/>
      <c r="I310" s="42" t="str">
        <f>IF(ISBLANK(H310)," ",_xlfn.XLOOKUP(H310,Festivos!A:A,Festivos!B:B))</f>
        <v xml:space="preserve"> </v>
      </c>
      <c r="J310" s="49" t="str">
        <f>IFERROR(WORKDAY(Tabla3[[#This Row],[FECHA DE RADICACIÓN]],Tabla3[[#This Row],[DIAS HABILES RTA DP]],FESTIVOS),"")</f>
        <v/>
      </c>
      <c r="K310" s="50" t="str">
        <f ca="1">IFERROR(Tabla3[[#This Row],[FECHA DE VECIMIENTO]]-$D$1,"")</f>
        <v/>
      </c>
      <c r="L310" s="42" t="str">
        <f ca="1">IF(Tabla3[[#This Row],[DIAS FALTANTES PARA VENCIMIENTO]]="","",IF(Tabla3[[#This Row],[DIAS FALTANTES PARA VENCIMIENTO]]&lt;=0,Festivos!$T$2,IF(AND(Tabla3[[#This Row],[DIAS FALTANTES PARA VENCIMIENTO]]&gt;=1,Tabla3[[#This Row],[DIAS FALTANTES PARA VENCIMIENTO]]&lt;=$D$2),Festivos!$T$3,Festivos!$T$4)))</f>
        <v/>
      </c>
    </row>
    <row r="311" spans="1:12" x14ac:dyDescent="0.25">
      <c r="A311" s="42">
        <v>308</v>
      </c>
      <c r="B311" s="60"/>
      <c r="C311" s="62"/>
      <c r="D311" s="60"/>
      <c r="E311" s="60"/>
      <c r="F311" s="47"/>
      <c r="G311" s="48"/>
      <c r="H311" s="47"/>
      <c r="I311" s="42" t="str">
        <f>IF(ISBLANK(H311)," ",_xlfn.XLOOKUP(H311,Festivos!A:A,Festivos!B:B))</f>
        <v xml:space="preserve"> </v>
      </c>
      <c r="J311" s="49" t="str">
        <f>IFERROR(WORKDAY(Tabla3[[#This Row],[FECHA DE RADICACIÓN]],Tabla3[[#This Row],[DIAS HABILES RTA DP]],FESTIVOS),"")</f>
        <v/>
      </c>
      <c r="K311" s="50" t="str">
        <f ca="1">IFERROR(Tabla3[[#This Row],[FECHA DE VECIMIENTO]]-$D$1,"")</f>
        <v/>
      </c>
      <c r="L311" s="42" t="str">
        <f ca="1">IF(Tabla3[[#This Row],[DIAS FALTANTES PARA VENCIMIENTO]]="","",IF(Tabla3[[#This Row],[DIAS FALTANTES PARA VENCIMIENTO]]&lt;=0,Festivos!$T$2,IF(AND(Tabla3[[#This Row],[DIAS FALTANTES PARA VENCIMIENTO]]&gt;=1,Tabla3[[#This Row],[DIAS FALTANTES PARA VENCIMIENTO]]&lt;=$D$2),Festivos!$T$3,Festivos!$T$4)))</f>
        <v/>
      </c>
    </row>
    <row r="312" spans="1:12" x14ac:dyDescent="0.25">
      <c r="A312" s="42">
        <v>309</v>
      </c>
      <c r="B312" s="60"/>
      <c r="C312" s="62"/>
      <c r="D312" s="60"/>
      <c r="E312" s="60"/>
      <c r="F312" s="47"/>
      <c r="G312" s="48"/>
      <c r="H312" s="47"/>
      <c r="I312" s="42" t="str">
        <f>IF(ISBLANK(H312)," ",_xlfn.XLOOKUP(H312,Festivos!A:A,Festivos!B:B))</f>
        <v xml:space="preserve"> </v>
      </c>
      <c r="J312" s="49" t="str">
        <f>IFERROR(WORKDAY(Tabla3[[#This Row],[FECHA DE RADICACIÓN]],Tabla3[[#This Row],[DIAS HABILES RTA DP]],FESTIVOS),"")</f>
        <v/>
      </c>
      <c r="K312" s="50" t="str">
        <f ca="1">IFERROR(Tabla3[[#This Row],[FECHA DE VECIMIENTO]]-$D$1,"")</f>
        <v/>
      </c>
      <c r="L312" s="42" t="str">
        <f ca="1">IF(Tabla3[[#This Row],[DIAS FALTANTES PARA VENCIMIENTO]]="","",IF(Tabla3[[#This Row],[DIAS FALTANTES PARA VENCIMIENTO]]&lt;=0,Festivos!$T$2,IF(AND(Tabla3[[#This Row],[DIAS FALTANTES PARA VENCIMIENTO]]&gt;=1,Tabla3[[#This Row],[DIAS FALTANTES PARA VENCIMIENTO]]&lt;=$D$2),Festivos!$T$3,Festivos!$T$4)))</f>
        <v/>
      </c>
    </row>
    <row r="313" spans="1:12" x14ac:dyDescent="0.25">
      <c r="A313" s="42">
        <v>310</v>
      </c>
      <c r="B313" s="60"/>
      <c r="C313" s="62"/>
      <c r="D313" s="60"/>
      <c r="E313" s="60"/>
      <c r="F313" s="47"/>
      <c r="G313" s="48"/>
      <c r="H313" s="47"/>
      <c r="I313" s="42" t="str">
        <f>IF(ISBLANK(H313)," ",_xlfn.XLOOKUP(H313,Festivos!A:A,Festivos!B:B))</f>
        <v xml:space="preserve"> </v>
      </c>
      <c r="J313" s="49" t="str">
        <f>IFERROR(WORKDAY(Tabla3[[#This Row],[FECHA DE RADICACIÓN]],Tabla3[[#This Row],[DIAS HABILES RTA DP]],FESTIVOS),"")</f>
        <v/>
      </c>
      <c r="K313" s="50" t="str">
        <f ca="1">IFERROR(Tabla3[[#This Row],[FECHA DE VECIMIENTO]]-$D$1,"")</f>
        <v/>
      </c>
      <c r="L313" s="42" t="str">
        <f ca="1">IF(Tabla3[[#This Row],[DIAS FALTANTES PARA VENCIMIENTO]]="","",IF(Tabla3[[#This Row],[DIAS FALTANTES PARA VENCIMIENTO]]&lt;=0,Festivos!$T$2,IF(AND(Tabla3[[#This Row],[DIAS FALTANTES PARA VENCIMIENTO]]&gt;=1,Tabla3[[#This Row],[DIAS FALTANTES PARA VENCIMIENTO]]&lt;=$D$2),Festivos!$T$3,Festivos!$T$4)))</f>
        <v/>
      </c>
    </row>
    <row r="314" spans="1:12" x14ac:dyDescent="0.25">
      <c r="A314" s="42">
        <v>311</v>
      </c>
      <c r="B314" s="60"/>
      <c r="C314" s="62"/>
      <c r="D314" s="60"/>
      <c r="E314" s="60"/>
      <c r="F314" s="47"/>
      <c r="G314" s="48"/>
      <c r="H314" s="47"/>
      <c r="I314" s="42" t="str">
        <f>IF(ISBLANK(H314)," ",_xlfn.XLOOKUP(H314,Festivos!A:A,Festivos!B:B))</f>
        <v xml:space="preserve"> </v>
      </c>
      <c r="J314" s="49" t="str">
        <f>IFERROR(WORKDAY(Tabla3[[#This Row],[FECHA DE RADICACIÓN]],Tabla3[[#This Row],[DIAS HABILES RTA DP]],FESTIVOS),"")</f>
        <v/>
      </c>
      <c r="K314" s="50" t="str">
        <f ca="1">IFERROR(Tabla3[[#This Row],[FECHA DE VECIMIENTO]]-$D$1,"")</f>
        <v/>
      </c>
      <c r="L314" s="42" t="str">
        <f ca="1">IF(Tabla3[[#This Row],[DIAS FALTANTES PARA VENCIMIENTO]]="","",IF(Tabla3[[#This Row],[DIAS FALTANTES PARA VENCIMIENTO]]&lt;=0,Festivos!$T$2,IF(AND(Tabla3[[#This Row],[DIAS FALTANTES PARA VENCIMIENTO]]&gt;=1,Tabla3[[#This Row],[DIAS FALTANTES PARA VENCIMIENTO]]&lt;=$D$2),Festivos!$T$3,Festivos!$T$4)))</f>
        <v/>
      </c>
    </row>
    <row r="315" spans="1:12" x14ac:dyDescent="0.25">
      <c r="A315" s="42">
        <v>312</v>
      </c>
      <c r="B315" s="60"/>
      <c r="C315" s="62"/>
      <c r="D315" s="60"/>
      <c r="E315" s="60"/>
      <c r="F315" s="47"/>
      <c r="G315" s="48"/>
      <c r="H315" s="47"/>
      <c r="I315" s="42" t="str">
        <f>IF(ISBLANK(H315)," ",_xlfn.XLOOKUP(H315,Festivos!A:A,Festivos!B:B))</f>
        <v xml:space="preserve"> </v>
      </c>
      <c r="J315" s="49" t="str">
        <f>IFERROR(WORKDAY(Tabla3[[#This Row],[FECHA DE RADICACIÓN]],Tabla3[[#This Row],[DIAS HABILES RTA DP]],FESTIVOS),"")</f>
        <v/>
      </c>
      <c r="K315" s="50" t="str">
        <f ca="1">IFERROR(Tabla3[[#This Row],[FECHA DE VECIMIENTO]]-$D$1,"")</f>
        <v/>
      </c>
      <c r="L315" s="42" t="str">
        <f ca="1">IF(Tabla3[[#This Row],[DIAS FALTANTES PARA VENCIMIENTO]]="","",IF(Tabla3[[#This Row],[DIAS FALTANTES PARA VENCIMIENTO]]&lt;=0,Festivos!$T$2,IF(AND(Tabla3[[#This Row],[DIAS FALTANTES PARA VENCIMIENTO]]&gt;=1,Tabla3[[#This Row],[DIAS FALTANTES PARA VENCIMIENTO]]&lt;=$D$2),Festivos!$T$3,Festivos!$T$4)))</f>
        <v/>
      </c>
    </row>
    <row r="316" spans="1:12" x14ac:dyDescent="0.25">
      <c r="A316" s="42">
        <v>313</v>
      </c>
      <c r="B316" s="60"/>
      <c r="C316" s="62"/>
      <c r="D316" s="60"/>
      <c r="E316" s="60"/>
      <c r="F316" s="47"/>
      <c r="G316" s="48"/>
      <c r="H316" s="47"/>
      <c r="I316" s="42" t="str">
        <f>IF(ISBLANK(H316)," ",_xlfn.XLOOKUP(H316,Festivos!A:A,Festivos!B:B))</f>
        <v xml:space="preserve"> </v>
      </c>
      <c r="J316" s="49" t="str">
        <f>IFERROR(WORKDAY(Tabla3[[#This Row],[FECHA DE RADICACIÓN]],Tabla3[[#This Row],[DIAS HABILES RTA DP]],FESTIVOS),"")</f>
        <v/>
      </c>
      <c r="K316" s="50" t="str">
        <f ca="1">IFERROR(Tabla3[[#This Row],[FECHA DE VECIMIENTO]]-$D$1,"")</f>
        <v/>
      </c>
      <c r="L316" s="42" t="str">
        <f ca="1">IF(Tabla3[[#This Row],[DIAS FALTANTES PARA VENCIMIENTO]]="","",IF(Tabla3[[#This Row],[DIAS FALTANTES PARA VENCIMIENTO]]&lt;=0,Festivos!$T$2,IF(AND(Tabla3[[#This Row],[DIAS FALTANTES PARA VENCIMIENTO]]&gt;=1,Tabla3[[#This Row],[DIAS FALTANTES PARA VENCIMIENTO]]&lt;=$D$2),Festivos!$T$3,Festivos!$T$4)))</f>
        <v/>
      </c>
    </row>
    <row r="317" spans="1:12" x14ac:dyDescent="0.25">
      <c r="A317" s="42">
        <v>314</v>
      </c>
      <c r="B317" s="60"/>
      <c r="C317" s="62"/>
      <c r="D317" s="60"/>
      <c r="E317" s="60"/>
      <c r="F317" s="47"/>
      <c r="G317" s="48"/>
      <c r="H317" s="47"/>
      <c r="I317" s="42" t="str">
        <f>IF(ISBLANK(H317)," ",_xlfn.XLOOKUP(H317,Festivos!A:A,Festivos!B:B))</f>
        <v xml:space="preserve"> </v>
      </c>
      <c r="J317" s="49" t="str">
        <f>IFERROR(WORKDAY(Tabla3[[#This Row],[FECHA DE RADICACIÓN]],Tabla3[[#This Row],[DIAS HABILES RTA DP]],FESTIVOS),"")</f>
        <v/>
      </c>
      <c r="K317" s="50" t="str">
        <f ca="1">IFERROR(Tabla3[[#This Row],[FECHA DE VECIMIENTO]]-$D$1,"")</f>
        <v/>
      </c>
      <c r="L317" s="42" t="str">
        <f ca="1">IF(Tabla3[[#This Row],[DIAS FALTANTES PARA VENCIMIENTO]]="","",IF(Tabla3[[#This Row],[DIAS FALTANTES PARA VENCIMIENTO]]&lt;=0,Festivos!$T$2,IF(AND(Tabla3[[#This Row],[DIAS FALTANTES PARA VENCIMIENTO]]&gt;=1,Tabla3[[#This Row],[DIAS FALTANTES PARA VENCIMIENTO]]&lt;=$D$2),Festivos!$T$3,Festivos!$T$4)))</f>
        <v/>
      </c>
    </row>
    <row r="318" spans="1:12" x14ac:dyDescent="0.25">
      <c r="A318" s="42">
        <v>315</v>
      </c>
      <c r="B318" s="60"/>
      <c r="C318" s="62"/>
      <c r="D318" s="60"/>
      <c r="E318" s="60"/>
      <c r="F318" s="47"/>
      <c r="G318" s="48"/>
      <c r="H318" s="47"/>
      <c r="I318" s="42" t="str">
        <f>IF(ISBLANK(H318)," ",_xlfn.XLOOKUP(H318,Festivos!A:A,Festivos!B:B))</f>
        <v xml:space="preserve"> </v>
      </c>
      <c r="J318" s="49" t="str">
        <f>IFERROR(WORKDAY(Tabla3[[#This Row],[FECHA DE RADICACIÓN]],Tabla3[[#This Row],[DIAS HABILES RTA DP]],FESTIVOS),"")</f>
        <v/>
      </c>
      <c r="K318" s="50" t="str">
        <f ca="1">IFERROR(Tabla3[[#This Row],[FECHA DE VECIMIENTO]]-$D$1,"")</f>
        <v/>
      </c>
      <c r="L318" s="42" t="str">
        <f ca="1">IF(Tabla3[[#This Row],[DIAS FALTANTES PARA VENCIMIENTO]]="","",IF(Tabla3[[#This Row],[DIAS FALTANTES PARA VENCIMIENTO]]&lt;=0,Festivos!$T$2,IF(AND(Tabla3[[#This Row],[DIAS FALTANTES PARA VENCIMIENTO]]&gt;=1,Tabla3[[#This Row],[DIAS FALTANTES PARA VENCIMIENTO]]&lt;=$D$2),Festivos!$T$3,Festivos!$T$4)))</f>
        <v/>
      </c>
    </row>
    <row r="319" spans="1:12" x14ac:dyDescent="0.25">
      <c r="A319" s="42">
        <v>316</v>
      </c>
      <c r="B319" s="60"/>
      <c r="C319" s="62"/>
      <c r="D319" s="60"/>
      <c r="E319" s="60"/>
      <c r="F319" s="47"/>
      <c r="G319" s="48"/>
      <c r="H319" s="47"/>
      <c r="I319" s="42" t="str">
        <f>IF(ISBLANK(H319)," ",_xlfn.XLOOKUP(H319,Festivos!A:A,Festivos!B:B))</f>
        <v xml:space="preserve"> </v>
      </c>
      <c r="J319" s="49" t="str">
        <f>IFERROR(WORKDAY(Tabla3[[#This Row],[FECHA DE RADICACIÓN]],Tabla3[[#This Row],[DIAS HABILES RTA DP]],FESTIVOS),"")</f>
        <v/>
      </c>
      <c r="K319" s="50" t="str">
        <f ca="1">IFERROR(Tabla3[[#This Row],[FECHA DE VECIMIENTO]]-$D$1,"")</f>
        <v/>
      </c>
      <c r="L319" s="42" t="str">
        <f ca="1">IF(Tabla3[[#This Row],[DIAS FALTANTES PARA VENCIMIENTO]]="","",IF(Tabla3[[#This Row],[DIAS FALTANTES PARA VENCIMIENTO]]&lt;=0,Festivos!$T$2,IF(AND(Tabla3[[#This Row],[DIAS FALTANTES PARA VENCIMIENTO]]&gt;=1,Tabla3[[#This Row],[DIAS FALTANTES PARA VENCIMIENTO]]&lt;=$D$2),Festivos!$T$3,Festivos!$T$4)))</f>
        <v/>
      </c>
    </row>
    <row r="320" spans="1:12" x14ac:dyDescent="0.25">
      <c r="A320" s="42">
        <v>317</v>
      </c>
      <c r="B320" s="60"/>
      <c r="C320" s="62"/>
      <c r="D320" s="60"/>
      <c r="E320" s="60"/>
      <c r="F320" s="47"/>
      <c r="G320" s="48"/>
      <c r="H320" s="47"/>
      <c r="I320" s="42" t="str">
        <f>IF(ISBLANK(H320)," ",_xlfn.XLOOKUP(H320,Festivos!A:A,Festivos!B:B))</f>
        <v xml:space="preserve"> </v>
      </c>
      <c r="J320" s="49" t="str">
        <f>IFERROR(WORKDAY(Tabla3[[#This Row],[FECHA DE RADICACIÓN]],Tabla3[[#This Row],[DIAS HABILES RTA DP]],FESTIVOS),"")</f>
        <v/>
      </c>
      <c r="K320" s="50" t="str">
        <f ca="1">IFERROR(Tabla3[[#This Row],[FECHA DE VECIMIENTO]]-$D$1,"")</f>
        <v/>
      </c>
      <c r="L320" s="42" t="str">
        <f ca="1">IF(Tabla3[[#This Row],[DIAS FALTANTES PARA VENCIMIENTO]]="","",IF(Tabla3[[#This Row],[DIAS FALTANTES PARA VENCIMIENTO]]&lt;=0,Festivos!$T$2,IF(AND(Tabla3[[#This Row],[DIAS FALTANTES PARA VENCIMIENTO]]&gt;=1,Tabla3[[#This Row],[DIAS FALTANTES PARA VENCIMIENTO]]&lt;=$D$2),Festivos!$T$3,Festivos!$T$4)))</f>
        <v/>
      </c>
    </row>
    <row r="321" spans="1:12" x14ac:dyDescent="0.25">
      <c r="A321" s="42">
        <v>318</v>
      </c>
      <c r="B321" s="60"/>
      <c r="C321" s="62"/>
      <c r="D321" s="60"/>
      <c r="E321" s="60"/>
      <c r="F321" s="47"/>
      <c r="G321" s="48"/>
      <c r="H321" s="47"/>
      <c r="I321" s="42" t="str">
        <f>IF(ISBLANK(H321)," ",_xlfn.XLOOKUP(H321,Festivos!A:A,Festivos!B:B))</f>
        <v xml:space="preserve"> </v>
      </c>
      <c r="J321" s="49" t="str">
        <f>IFERROR(WORKDAY(Tabla3[[#This Row],[FECHA DE RADICACIÓN]],Tabla3[[#This Row],[DIAS HABILES RTA DP]],FESTIVOS),"")</f>
        <v/>
      </c>
      <c r="K321" s="50" t="str">
        <f ca="1">IFERROR(Tabla3[[#This Row],[FECHA DE VECIMIENTO]]-$D$1,"")</f>
        <v/>
      </c>
      <c r="L321" s="42" t="str">
        <f ca="1">IF(Tabla3[[#This Row],[DIAS FALTANTES PARA VENCIMIENTO]]="","",IF(Tabla3[[#This Row],[DIAS FALTANTES PARA VENCIMIENTO]]&lt;=0,Festivos!$T$2,IF(AND(Tabla3[[#This Row],[DIAS FALTANTES PARA VENCIMIENTO]]&gt;=1,Tabla3[[#This Row],[DIAS FALTANTES PARA VENCIMIENTO]]&lt;=$D$2),Festivos!$T$3,Festivos!$T$4)))</f>
        <v/>
      </c>
    </row>
    <row r="322" spans="1:12" x14ac:dyDescent="0.25">
      <c r="A322" s="42">
        <v>319</v>
      </c>
      <c r="B322" s="60"/>
      <c r="C322" s="62"/>
      <c r="D322" s="60"/>
      <c r="E322" s="60"/>
      <c r="F322" s="47"/>
      <c r="G322" s="48"/>
      <c r="H322" s="47"/>
      <c r="I322" s="42" t="str">
        <f>IF(ISBLANK(H322)," ",_xlfn.XLOOKUP(H322,Festivos!A:A,Festivos!B:B))</f>
        <v xml:space="preserve"> </v>
      </c>
      <c r="J322" s="49" t="str">
        <f>IFERROR(WORKDAY(Tabla3[[#This Row],[FECHA DE RADICACIÓN]],Tabla3[[#This Row],[DIAS HABILES RTA DP]],FESTIVOS),"")</f>
        <v/>
      </c>
      <c r="K322" s="50" t="str">
        <f ca="1">IFERROR(Tabla3[[#This Row],[FECHA DE VECIMIENTO]]-$D$1,"")</f>
        <v/>
      </c>
      <c r="L322" s="42" t="str">
        <f ca="1">IF(Tabla3[[#This Row],[DIAS FALTANTES PARA VENCIMIENTO]]="","",IF(Tabla3[[#This Row],[DIAS FALTANTES PARA VENCIMIENTO]]&lt;=0,Festivos!$T$2,IF(AND(Tabla3[[#This Row],[DIAS FALTANTES PARA VENCIMIENTO]]&gt;=1,Tabla3[[#This Row],[DIAS FALTANTES PARA VENCIMIENTO]]&lt;=$D$2),Festivos!$T$3,Festivos!$T$4)))</f>
        <v/>
      </c>
    </row>
    <row r="323" spans="1:12" x14ac:dyDescent="0.25">
      <c r="A323" s="42">
        <v>320</v>
      </c>
      <c r="B323" s="60"/>
      <c r="C323" s="62"/>
      <c r="D323" s="60"/>
      <c r="E323" s="60"/>
      <c r="F323" s="47"/>
      <c r="G323" s="48"/>
      <c r="H323" s="47"/>
      <c r="I323" s="42" t="str">
        <f>IF(ISBLANK(H323)," ",_xlfn.XLOOKUP(H323,Festivos!A:A,Festivos!B:B))</f>
        <v xml:space="preserve"> </v>
      </c>
      <c r="J323" s="49" t="str">
        <f>IFERROR(WORKDAY(Tabla3[[#This Row],[FECHA DE RADICACIÓN]],Tabla3[[#This Row],[DIAS HABILES RTA DP]],FESTIVOS),"")</f>
        <v/>
      </c>
      <c r="K323" s="50" t="str">
        <f ca="1">IFERROR(Tabla3[[#This Row],[FECHA DE VECIMIENTO]]-$D$1,"")</f>
        <v/>
      </c>
      <c r="L323" s="42" t="str">
        <f ca="1">IF(Tabla3[[#This Row],[DIAS FALTANTES PARA VENCIMIENTO]]="","",IF(Tabla3[[#This Row],[DIAS FALTANTES PARA VENCIMIENTO]]&lt;=0,Festivos!$T$2,IF(AND(Tabla3[[#This Row],[DIAS FALTANTES PARA VENCIMIENTO]]&gt;=1,Tabla3[[#This Row],[DIAS FALTANTES PARA VENCIMIENTO]]&lt;=$D$2),Festivos!$T$3,Festivos!$T$4)))</f>
        <v/>
      </c>
    </row>
    <row r="324" spans="1:12" x14ac:dyDescent="0.25">
      <c r="A324" s="42">
        <v>321</v>
      </c>
      <c r="B324" s="60"/>
      <c r="C324" s="62"/>
      <c r="D324" s="60"/>
      <c r="E324" s="60"/>
      <c r="F324" s="47"/>
      <c r="G324" s="48"/>
      <c r="H324" s="47"/>
      <c r="I324" s="42" t="str">
        <f>IF(ISBLANK(H324)," ",_xlfn.XLOOKUP(H324,Festivos!A:A,Festivos!B:B))</f>
        <v xml:space="preserve"> </v>
      </c>
      <c r="J324" s="49" t="str">
        <f>IFERROR(WORKDAY(Tabla3[[#This Row],[FECHA DE RADICACIÓN]],Tabla3[[#This Row],[DIAS HABILES RTA DP]],FESTIVOS),"")</f>
        <v/>
      </c>
      <c r="K324" s="50" t="str">
        <f ca="1">IFERROR(Tabla3[[#This Row],[FECHA DE VECIMIENTO]]-$D$1,"")</f>
        <v/>
      </c>
      <c r="L324" s="42" t="str">
        <f ca="1">IF(Tabla3[[#This Row],[DIAS FALTANTES PARA VENCIMIENTO]]="","",IF(Tabla3[[#This Row],[DIAS FALTANTES PARA VENCIMIENTO]]&lt;=0,Festivos!$T$2,IF(AND(Tabla3[[#This Row],[DIAS FALTANTES PARA VENCIMIENTO]]&gt;=1,Tabla3[[#This Row],[DIAS FALTANTES PARA VENCIMIENTO]]&lt;=$D$2),Festivos!$T$3,Festivos!$T$4)))</f>
        <v/>
      </c>
    </row>
    <row r="325" spans="1:12" x14ac:dyDescent="0.25">
      <c r="A325" s="42">
        <v>322</v>
      </c>
      <c r="B325" s="60"/>
      <c r="C325" s="62"/>
      <c r="D325" s="60"/>
      <c r="E325" s="60"/>
      <c r="F325" s="47"/>
      <c r="G325" s="48"/>
      <c r="H325" s="47"/>
      <c r="I325" s="42" t="str">
        <f>IF(ISBLANK(H325)," ",_xlfn.XLOOKUP(H325,Festivos!A:A,Festivos!B:B))</f>
        <v xml:space="preserve"> </v>
      </c>
      <c r="J325" s="49" t="str">
        <f>IFERROR(WORKDAY(Tabla3[[#This Row],[FECHA DE RADICACIÓN]],Tabla3[[#This Row],[DIAS HABILES RTA DP]],FESTIVOS),"")</f>
        <v/>
      </c>
      <c r="K325" s="50" t="str">
        <f ca="1">IFERROR(Tabla3[[#This Row],[FECHA DE VECIMIENTO]]-$D$1,"")</f>
        <v/>
      </c>
      <c r="L325" s="42" t="str">
        <f ca="1">IF(Tabla3[[#This Row],[DIAS FALTANTES PARA VENCIMIENTO]]="","",IF(Tabla3[[#This Row],[DIAS FALTANTES PARA VENCIMIENTO]]&lt;=0,Festivos!$T$2,IF(AND(Tabla3[[#This Row],[DIAS FALTANTES PARA VENCIMIENTO]]&gt;=1,Tabla3[[#This Row],[DIAS FALTANTES PARA VENCIMIENTO]]&lt;=$D$2),Festivos!$T$3,Festivos!$T$4)))</f>
        <v/>
      </c>
    </row>
    <row r="326" spans="1:12" x14ac:dyDescent="0.25">
      <c r="A326" s="42">
        <v>323</v>
      </c>
      <c r="B326" s="60"/>
      <c r="C326" s="62"/>
      <c r="D326" s="60"/>
      <c r="E326" s="60"/>
      <c r="F326" s="47"/>
      <c r="G326" s="48"/>
      <c r="H326" s="47"/>
      <c r="I326" s="42" t="str">
        <f>IF(ISBLANK(H326)," ",_xlfn.XLOOKUP(H326,Festivos!A:A,Festivos!B:B))</f>
        <v xml:space="preserve"> </v>
      </c>
      <c r="J326" s="49" t="str">
        <f>IFERROR(WORKDAY(Tabla3[[#This Row],[FECHA DE RADICACIÓN]],Tabla3[[#This Row],[DIAS HABILES RTA DP]],FESTIVOS),"")</f>
        <v/>
      </c>
      <c r="K326" s="50" t="str">
        <f ca="1">IFERROR(Tabla3[[#This Row],[FECHA DE VECIMIENTO]]-$D$1,"")</f>
        <v/>
      </c>
      <c r="L326" s="42" t="str">
        <f ca="1">IF(Tabla3[[#This Row],[DIAS FALTANTES PARA VENCIMIENTO]]="","",IF(Tabla3[[#This Row],[DIAS FALTANTES PARA VENCIMIENTO]]&lt;=0,Festivos!$T$2,IF(AND(Tabla3[[#This Row],[DIAS FALTANTES PARA VENCIMIENTO]]&gt;=1,Tabla3[[#This Row],[DIAS FALTANTES PARA VENCIMIENTO]]&lt;=$D$2),Festivos!$T$3,Festivos!$T$4)))</f>
        <v/>
      </c>
    </row>
    <row r="327" spans="1:12" x14ac:dyDescent="0.25">
      <c r="A327" s="42">
        <v>324</v>
      </c>
      <c r="B327" s="60"/>
      <c r="C327" s="62"/>
      <c r="D327" s="60"/>
      <c r="E327" s="60"/>
      <c r="F327" s="47"/>
      <c r="G327" s="48"/>
      <c r="H327" s="47"/>
      <c r="I327" s="42" t="str">
        <f>IF(ISBLANK(H327)," ",_xlfn.XLOOKUP(H327,Festivos!A:A,Festivos!B:B))</f>
        <v xml:space="preserve"> </v>
      </c>
      <c r="J327" s="49" t="str">
        <f>IFERROR(WORKDAY(Tabla3[[#This Row],[FECHA DE RADICACIÓN]],Tabla3[[#This Row],[DIAS HABILES RTA DP]],FESTIVOS),"")</f>
        <v/>
      </c>
      <c r="K327" s="50" t="str">
        <f ca="1">IFERROR(Tabla3[[#This Row],[FECHA DE VECIMIENTO]]-$D$1,"")</f>
        <v/>
      </c>
      <c r="L327" s="42" t="str">
        <f ca="1">IF(Tabla3[[#This Row],[DIAS FALTANTES PARA VENCIMIENTO]]="","",IF(Tabla3[[#This Row],[DIAS FALTANTES PARA VENCIMIENTO]]&lt;=0,Festivos!$T$2,IF(AND(Tabla3[[#This Row],[DIAS FALTANTES PARA VENCIMIENTO]]&gt;=1,Tabla3[[#This Row],[DIAS FALTANTES PARA VENCIMIENTO]]&lt;=$D$2),Festivos!$T$3,Festivos!$T$4)))</f>
        <v/>
      </c>
    </row>
    <row r="328" spans="1:12" x14ac:dyDescent="0.25">
      <c r="A328" s="42">
        <v>325</v>
      </c>
      <c r="B328" s="60"/>
      <c r="C328" s="62"/>
      <c r="D328" s="60"/>
      <c r="E328" s="60"/>
      <c r="F328" s="47"/>
      <c r="G328" s="48"/>
      <c r="H328" s="47"/>
      <c r="I328" s="42" t="str">
        <f>IF(ISBLANK(H328)," ",_xlfn.XLOOKUP(H328,Festivos!A:A,Festivos!B:B))</f>
        <v xml:space="preserve"> </v>
      </c>
      <c r="J328" s="49" t="str">
        <f>IFERROR(WORKDAY(Tabla3[[#This Row],[FECHA DE RADICACIÓN]],Tabla3[[#This Row],[DIAS HABILES RTA DP]],FESTIVOS),"")</f>
        <v/>
      </c>
      <c r="K328" s="50" t="str">
        <f ca="1">IFERROR(Tabla3[[#This Row],[FECHA DE VECIMIENTO]]-$D$1,"")</f>
        <v/>
      </c>
      <c r="L328" s="42" t="str">
        <f ca="1">IF(Tabla3[[#This Row],[DIAS FALTANTES PARA VENCIMIENTO]]="","",IF(Tabla3[[#This Row],[DIAS FALTANTES PARA VENCIMIENTO]]&lt;=0,Festivos!$T$2,IF(AND(Tabla3[[#This Row],[DIAS FALTANTES PARA VENCIMIENTO]]&gt;=1,Tabla3[[#This Row],[DIAS FALTANTES PARA VENCIMIENTO]]&lt;=$D$2),Festivos!$T$3,Festivos!$T$4)))</f>
        <v/>
      </c>
    </row>
    <row r="329" spans="1:12" x14ac:dyDescent="0.25">
      <c r="A329" s="42">
        <v>326</v>
      </c>
      <c r="B329" s="60"/>
      <c r="C329" s="62"/>
      <c r="D329" s="60"/>
      <c r="E329" s="60"/>
      <c r="F329" s="47"/>
      <c r="G329" s="48"/>
      <c r="H329" s="47"/>
      <c r="I329" s="42" t="str">
        <f>IF(ISBLANK(H329)," ",_xlfn.XLOOKUP(H329,Festivos!A:A,Festivos!B:B))</f>
        <v xml:space="preserve"> </v>
      </c>
      <c r="J329" s="49" t="str">
        <f>IFERROR(WORKDAY(Tabla3[[#This Row],[FECHA DE RADICACIÓN]],Tabla3[[#This Row],[DIAS HABILES RTA DP]],FESTIVOS),"")</f>
        <v/>
      </c>
      <c r="K329" s="50" t="str">
        <f ca="1">IFERROR(Tabla3[[#This Row],[FECHA DE VECIMIENTO]]-$D$1,"")</f>
        <v/>
      </c>
      <c r="L329" s="42" t="str">
        <f ca="1">IF(Tabla3[[#This Row],[DIAS FALTANTES PARA VENCIMIENTO]]="","",IF(Tabla3[[#This Row],[DIAS FALTANTES PARA VENCIMIENTO]]&lt;=0,Festivos!$T$2,IF(AND(Tabla3[[#This Row],[DIAS FALTANTES PARA VENCIMIENTO]]&gt;=1,Tabla3[[#This Row],[DIAS FALTANTES PARA VENCIMIENTO]]&lt;=$D$2),Festivos!$T$3,Festivos!$T$4)))</f>
        <v/>
      </c>
    </row>
    <row r="330" spans="1:12" x14ac:dyDescent="0.25">
      <c r="A330" s="42">
        <v>327</v>
      </c>
      <c r="B330" s="60"/>
      <c r="C330" s="62"/>
      <c r="D330" s="60"/>
      <c r="E330" s="60"/>
      <c r="F330" s="47"/>
      <c r="G330" s="48"/>
      <c r="H330" s="47"/>
      <c r="I330" s="42" t="str">
        <f>IF(ISBLANK(H330)," ",_xlfn.XLOOKUP(H330,Festivos!A:A,Festivos!B:B))</f>
        <v xml:space="preserve"> </v>
      </c>
      <c r="J330" s="49" t="str">
        <f>IFERROR(WORKDAY(Tabla3[[#This Row],[FECHA DE RADICACIÓN]],Tabla3[[#This Row],[DIAS HABILES RTA DP]],FESTIVOS),"")</f>
        <v/>
      </c>
      <c r="K330" s="50" t="str">
        <f ca="1">IFERROR(Tabla3[[#This Row],[FECHA DE VECIMIENTO]]-$D$1,"")</f>
        <v/>
      </c>
      <c r="L330" s="42" t="str">
        <f ca="1">IF(Tabla3[[#This Row],[DIAS FALTANTES PARA VENCIMIENTO]]="","",IF(Tabla3[[#This Row],[DIAS FALTANTES PARA VENCIMIENTO]]&lt;=0,Festivos!$T$2,IF(AND(Tabla3[[#This Row],[DIAS FALTANTES PARA VENCIMIENTO]]&gt;=1,Tabla3[[#This Row],[DIAS FALTANTES PARA VENCIMIENTO]]&lt;=$D$2),Festivos!$T$3,Festivos!$T$4)))</f>
        <v/>
      </c>
    </row>
    <row r="331" spans="1:12" x14ac:dyDescent="0.25">
      <c r="A331" s="42">
        <v>328</v>
      </c>
      <c r="B331" s="60"/>
      <c r="C331" s="62"/>
      <c r="D331" s="60"/>
      <c r="E331" s="60"/>
      <c r="F331" s="47"/>
      <c r="G331" s="48"/>
      <c r="H331" s="47"/>
      <c r="I331" s="42" t="str">
        <f>IF(ISBLANK(H331)," ",_xlfn.XLOOKUP(H331,Festivos!A:A,Festivos!B:B))</f>
        <v xml:space="preserve"> </v>
      </c>
      <c r="J331" s="49" t="str">
        <f>IFERROR(WORKDAY(Tabla3[[#This Row],[FECHA DE RADICACIÓN]],Tabla3[[#This Row],[DIAS HABILES RTA DP]],FESTIVOS),"")</f>
        <v/>
      </c>
      <c r="K331" s="50" t="str">
        <f ca="1">IFERROR(Tabla3[[#This Row],[FECHA DE VECIMIENTO]]-$D$1,"")</f>
        <v/>
      </c>
      <c r="L331" s="42" t="str">
        <f ca="1">IF(Tabla3[[#This Row],[DIAS FALTANTES PARA VENCIMIENTO]]="","",IF(Tabla3[[#This Row],[DIAS FALTANTES PARA VENCIMIENTO]]&lt;=0,Festivos!$T$2,IF(AND(Tabla3[[#This Row],[DIAS FALTANTES PARA VENCIMIENTO]]&gt;=1,Tabla3[[#This Row],[DIAS FALTANTES PARA VENCIMIENTO]]&lt;=$D$2),Festivos!$T$3,Festivos!$T$4)))</f>
        <v/>
      </c>
    </row>
    <row r="332" spans="1:12" x14ac:dyDescent="0.25">
      <c r="A332" s="42">
        <v>329</v>
      </c>
      <c r="B332" s="60"/>
      <c r="C332" s="62"/>
      <c r="D332" s="60"/>
      <c r="E332" s="60"/>
      <c r="F332" s="47"/>
      <c r="G332" s="48"/>
      <c r="H332" s="47"/>
      <c r="I332" s="42" t="str">
        <f>IF(ISBLANK(H332)," ",_xlfn.XLOOKUP(H332,Festivos!A:A,Festivos!B:B))</f>
        <v xml:space="preserve"> </v>
      </c>
      <c r="J332" s="49" t="str">
        <f>IFERROR(WORKDAY(Tabla3[[#This Row],[FECHA DE RADICACIÓN]],Tabla3[[#This Row],[DIAS HABILES RTA DP]],FESTIVOS),"")</f>
        <v/>
      </c>
      <c r="K332" s="50" t="str">
        <f ca="1">IFERROR(Tabla3[[#This Row],[FECHA DE VECIMIENTO]]-$D$1,"")</f>
        <v/>
      </c>
      <c r="L332" s="42" t="str">
        <f ca="1">IF(Tabla3[[#This Row],[DIAS FALTANTES PARA VENCIMIENTO]]="","",IF(Tabla3[[#This Row],[DIAS FALTANTES PARA VENCIMIENTO]]&lt;=0,Festivos!$T$2,IF(AND(Tabla3[[#This Row],[DIAS FALTANTES PARA VENCIMIENTO]]&gt;=1,Tabla3[[#This Row],[DIAS FALTANTES PARA VENCIMIENTO]]&lt;=$D$2),Festivos!$T$3,Festivos!$T$4)))</f>
        <v/>
      </c>
    </row>
    <row r="333" spans="1:12" x14ac:dyDescent="0.25">
      <c r="A333" s="42">
        <v>330</v>
      </c>
      <c r="B333" s="60"/>
      <c r="C333" s="62"/>
      <c r="D333" s="60"/>
      <c r="E333" s="60"/>
      <c r="F333" s="47"/>
      <c r="G333" s="48"/>
      <c r="H333" s="47"/>
      <c r="I333" s="42" t="str">
        <f>IF(ISBLANK(H333)," ",_xlfn.XLOOKUP(H333,Festivos!A:A,Festivos!B:B))</f>
        <v xml:space="preserve"> </v>
      </c>
      <c r="J333" s="49" t="str">
        <f>IFERROR(WORKDAY(Tabla3[[#This Row],[FECHA DE RADICACIÓN]],Tabla3[[#This Row],[DIAS HABILES RTA DP]],FESTIVOS),"")</f>
        <v/>
      </c>
      <c r="K333" s="50" t="str">
        <f ca="1">IFERROR(Tabla3[[#This Row],[FECHA DE VECIMIENTO]]-$D$1,"")</f>
        <v/>
      </c>
      <c r="L333" s="42" t="str">
        <f ca="1">IF(Tabla3[[#This Row],[DIAS FALTANTES PARA VENCIMIENTO]]="","",IF(Tabla3[[#This Row],[DIAS FALTANTES PARA VENCIMIENTO]]&lt;=0,Festivos!$T$2,IF(AND(Tabla3[[#This Row],[DIAS FALTANTES PARA VENCIMIENTO]]&gt;=1,Tabla3[[#This Row],[DIAS FALTANTES PARA VENCIMIENTO]]&lt;=$D$2),Festivos!$T$3,Festivos!$T$4)))</f>
        <v/>
      </c>
    </row>
    <row r="334" spans="1:12" x14ac:dyDescent="0.25">
      <c r="A334" s="42">
        <v>331</v>
      </c>
      <c r="B334" s="60"/>
      <c r="C334" s="62"/>
      <c r="D334" s="60"/>
      <c r="E334" s="60"/>
      <c r="F334" s="47"/>
      <c r="G334" s="48"/>
      <c r="H334" s="47"/>
      <c r="I334" s="42" t="str">
        <f>IF(ISBLANK(H334)," ",_xlfn.XLOOKUP(H334,Festivos!A:A,Festivos!B:B))</f>
        <v xml:space="preserve"> </v>
      </c>
      <c r="J334" s="49" t="str">
        <f>IFERROR(WORKDAY(Tabla3[[#This Row],[FECHA DE RADICACIÓN]],Tabla3[[#This Row],[DIAS HABILES RTA DP]],FESTIVOS),"")</f>
        <v/>
      </c>
      <c r="K334" s="50" t="str">
        <f ca="1">IFERROR(Tabla3[[#This Row],[FECHA DE VECIMIENTO]]-$D$1,"")</f>
        <v/>
      </c>
      <c r="L334" s="42" t="str">
        <f ca="1">IF(Tabla3[[#This Row],[DIAS FALTANTES PARA VENCIMIENTO]]="","",IF(Tabla3[[#This Row],[DIAS FALTANTES PARA VENCIMIENTO]]&lt;=0,Festivos!$T$2,IF(AND(Tabla3[[#This Row],[DIAS FALTANTES PARA VENCIMIENTO]]&gt;=1,Tabla3[[#This Row],[DIAS FALTANTES PARA VENCIMIENTO]]&lt;=$D$2),Festivos!$T$3,Festivos!$T$4)))</f>
        <v/>
      </c>
    </row>
    <row r="335" spans="1:12" x14ac:dyDescent="0.25">
      <c r="A335" s="42">
        <v>332</v>
      </c>
      <c r="B335" s="60"/>
      <c r="C335" s="62"/>
      <c r="D335" s="60"/>
      <c r="E335" s="60"/>
      <c r="F335" s="47"/>
      <c r="G335" s="48"/>
      <c r="H335" s="47"/>
      <c r="I335" s="42" t="str">
        <f>IF(ISBLANK(H335)," ",_xlfn.XLOOKUP(H335,Festivos!A:A,Festivos!B:B))</f>
        <v xml:space="preserve"> </v>
      </c>
      <c r="J335" s="49" t="str">
        <f>IFERROR(WORKDAY(Tabla3[[#This Row],[FECHA DE RADICACIÓN]],Tabla3[[#This Row],[DIAS HABILES RTA DP]],FESTIVOS),"")</f>
        <v/>
      </c>
      <c r="K335" s="50" t="str">
        <f ca="1">IFERROR(Tabla3[[#This Row],[FECHA DE VECIMIENTO]]-$D$1,"")</f>
        <v/>
      </c>
      <c r="L335" s="42" t="str">
        <f ca="1">IF(Tabla3[[#This Row],[DIAS FALTANTES PARA VENCIMIENTO]]="","",IF(Tabla3[[#This Row],[DIAS FALTANTES PARA VENCIMIENTO]]&lt;=0,Festivos!$T$2,IF(AND(Tabla3[[#This Row],[DIAS FALTANTES PARA VENCIMIENTO]]&gt;=1,Tabla3[[#This Row],[DIAS FALTANTES PARA VENCIMIENTO]]&lt;=$D$2),Festivos!$T$3,Festivos!$T$4)))</f>
        <v/>
      </c>
    </row>
    <row r="336" spans="1:12" x14ac:dyDescent="0.25">
      <c r="A336" s="42">
        <v>333</v>
      </c>
      <c r="B336" s="60"/>
      <c r="C336" s="62"/>
      <c r="D336" s="60"/>
      <c r="E336" s="60"/>
      <c r="F336" s="47"/>
      <c r="G336" s="48"/>
      <c r="H336" s="47"/>
      <c r="I336" s="42" t="str">
        <f>IF(ISBLANK(H336)," ",_xlfn.XLOOKUP(H336,Festivos!A:A,Festivos!B:B))</f>
        <v xml:space="preserve"> </v>
      </c>
      <c r="J336" s="49" t="str">
        <f>IFERROR(WORKDAY(Tabla3[[#This Row],[FECHA DE RADICACIÓN]],Tabla3[[#This Row],[DIAS HABILES RTA DP]],FESTIVOS),"")</f>
        <v/>
      </c>
      <c r="K336" s="50" t="str">
        <f ca="1">IFERROR(Tabla3[[#This Row],[FECHA DE VECIMIENTO]]-$D$1,"")</f>
        <v/>
      </c>
      <c r="L336" s="42" t="str">
        <f ca="1">IF(Tabla3[[#This Row],[DIAS FALTANTES PARA VENCIMIENTO]]="","",IF(Tabla3[[#This Row],[DIAS FALTANTES PARA VENCIMIENTO]]&lt;=0,Festivos!$T$2,IF(AND(Tabla3[[#This Row],[DIAS FALTANTES PARA VENCIMIENTO]]&gt;=1,Tabla3[[#This Row],[DIAS FALTANTES PARA VENCIMIENTO]]&lt;=$D$2),Festivos!$T$3,Festivos!$T$4)))</f>
        <v/>
      </c>
    </row>
    <row r="337" spans="1:12" x14ac:dyDescent="0.25">
      <c r="A337" s="42">
        <v>334</v>
      </c>
      <c r="B337" s="60"/>
      <c r="C337" s="62"/>
      <c r="D337" s="60"/>
      <c r="E337" s="60"/>
      <c r="F337" s="47"/>
      <c r="G337" s="48"/>
      <c r="H337" s="47"/>
      <c r="I337" s="42" t="str">
        <f>IF(ISBLANK(H337)," ",_xlfn.XLOOKUP(H337,Festivos!A:A,Festivos!B:B))</f>
        <v xml:space="preserve"> </v>
      </c>
      <c r="J337" s="49" t="str">
        <f>IFERROR(WORKDAY(Tabla3[[#This Row],[FECHA DE RADICACIÓN]],Tabla3[[#This Row],[DIAS HABILES RTA DP]],FESTIVOS),"")</f>
        <v/>
      </c>
      <c r="K337" s="50" t="str">
        <f ca="1">IFERROR(Tabla3[[#This Row],[FECHA DE VECIMIENTO]]-$D$1,"")</f>
        <v/>
      </c>
      <c r="L337" s="42" t="str">
        <f ca="1">IF(Tabla3[[#This Row],[DIAS FALTANTES PARA VENCIMIENTO]]="","",IF(Tabla3[[#This Row],[DIAS FALTANTES PARA VENCIMIENTO]]&lt;=0,Festivos!$T$2,IF(AND(Tabla3[[#This Row],[DIAS FALTANTES PARA VENCIMIENTO]]&gt;=1,Tabla3[[#This Row],[DIAS FALTANTES PARA VENCIMIENTO]]&lt;=$D$2),Festivos!$T$3,Festivos!$T$4)))</f>
        <v/>
      </c>
    </row>
    <row r="338" spans="1:12" x14ac:dyDescent="0.25">
      <c r="A338" s="42">
        <v>335</v>
      </c>
      <c r="B338" s="60"/>
      <c r="C338" s="62"/>
      <c r="D338" s="60"/>
      <c r="E338" s="60"/>
      <c r="F338" s="47"/>
      <c r="G338" s="48"/>
      <c r="H338" s="47"/>
      <c r="I338" s="42" t="str">
        <f>IF(ISBLANK(H338)," ",_xlfn.XLOOKUP(H338,Festivos!A:A,Festivos!B:B))</f>
        <v xml:space="preserve"> </v>
      </c>
      <c r="J338" s="49" t="str">
        <f>IFERROR(WORKDAY(Tabla3[[#This Row],[FECHA DE RADICACIÓN]],Tabla3[[#This Row],[DIAS HABILES RTA DP]],FESTIVOS),"")</f>
        <v/>
      </c>
      <c r="K338" s="50" t="str">
        <f ca="1">IFERROR(Tabla3[[#This Row],[FECHA DE VECIMIENTO]]-$D$1,"")</f>
        <v/>
      </c>
      <c r="L338" s="42" t="str">
        <f ca="1">IF(Tabla3[[#This Row],[DIAS FALTANTES PARA VENCIMIENTO]]="","",IF(Tabla3[[#This Row],[DIAS FALTANTES PARA VENCIMIENTO]]&lt;=0,Festivos!$T$2,IF(AND(Tabla3[[#This Row],[DIAS FALTANTES PARA VENCIMIENTO]]&gt;=1,Tabla3[[#This Row],[DIAS FALTANTES PARA VENCIMIENTO]]&lt;=$D$2),Festivos!$T$3,Festivos!$T$4)))</f>
        <v/>
      </c>
    </row>
    <row r="339" spans="1:12" x14ac:dyDescent="0.25">
      <c r="A339" s="42">
        <v>336</v>
      </c>
      <c r="B339" s="60"/>
      <c r="C339" s="62"/>
      <c r="D339" s="60"/>
      <c r="E339" s="60"/>
      <c r="F339" s="47"/>
      <c r="G339" s="48"/>
      <c r="H339" s="47"/>
      <c r="I339" s="42" t="str">
        <f>IF(ISBLANK(H339)," ",_xlfn.XLOOKUP(H339,Festivos!A:A,Festivos!B:B))</f>
        <v xml:space="preserve"> </v>
      </c>
      <c r="J339" s="49" t="str">
        <f>IFERROR(WORKDAY(Tabla3[[#This Row],[FECHA DE RADICACIÓN]],Tabla3[[#This Row],[DIAS HABILES RTA DP]],FESTIVOS),"")</f>
        <v/>
      </c>
      <c r="K339" s="50" t="str">
        <f ca="1">IFERROR(Tabla3[[#This Row],[FECHA DE VECIMIENTO]]-$D$1,"")</f>
        <v/>
      </c>
      <c r="L339" s="42" t="str">
        <f ca="1">IF(Tabla3[[#This Row],[DIAS FALTANTES PARA VENCIMIENTO]]="","",IF(Tabla3[[#This Row],[DIAS FALTANTES PARA VENCIMIENTO]]&lt;=0,Festivos!$T$2,IF(AND(Tabla3[[#This Row],[DIAS FALTANTES PARA VENCIMIENTO]]&gt;=1,Tabla3[[#This Row],[DIAS FALTANTES PARA VENCIMIENTO]]&lt;=$D$2),Festivos!$T$3,Festivos!$T$4)))</f>
        <v/>
      </c>
    </row>
    <row r="340" spans="1:12" x14ac:dyDescent="0.25">
      <c r="A340" s="42">
        <v>337</v>
      </c>
      <c r="B340" s="60"/>
      <c r="C340" s="62"/>
      <c r="D340" s="60"/>
      <c r="E340" s="60"/>
      <c r="F340" s="47"/>
      <c r="G340" s="48"/>
      <c r="H340" s="47"/>
      <c r="I340" s="42" t="str">
        <f>IF(ISBLANK(H340)," ",_xlfn.XLOOKUP(H340,Festivos!A:A,Festivos!B:B))</f>
        <v xml:space="preserve"> </v>
      </c>
      <c r="J340" s="49" t="str">
        <f>IFERROR(WORKDAY(Tabla3[[#This Row],[FECHA DE RADICACIÓN]],Tabla3[[#This Row],[DIAS HABILES RTA DP]],FESTIVOS),"")</f>
        <v/>
      </c>
      <c r="K340" s="50" t="str">
        <f ca="1">IFERROR(Tabla3[[#This Row],[FECHA DE VECIMIENTO]]-$D$1,"")</f>
        <v/>
      </c>
      <c r="L340" s="42" t="str">
        <f ca="1">IF(Tabla3[[#This Row],[DIAS FALTANTES PARA VENCIMIENTO]]="","",IF(Tabla3[[#This Row],[DIAS FALTANTES PARA VENCIMIENTO]]&lt;=0,Festivos!$T$2,IF(AND(Tabla3[[#This Row],[DIAS FALTANTES PARA VENCIMIENTO]]&gt;=1,Tabla3[[#This Row],[DIAS FALTANTES PARA VENCIMIENTO]]&lt;=$D$2),Festivos!$T$3,Festivos!$T$4)))</f>
        <v/>
      </c>
    </row>
    <row r="341" spans="1:12" x14ac:dyDescent="0.25">
      <c r="A341" s="42">
        <v>338</v>
      </c>
      <c r="B341" s="60"/>
      <c r="C341" s="62"/>
      <c r="D341" s="60"/>
      <c r="E341" s="60"/>
      <c r="F341" s="47"/>
      <c r="G341" s="48"/>
      <c r="H341" s="47"/>
      <c r="I341" s="42" t="str">
        <f>IF(ISBLANK(H341)," ",_xlfn.XLOOKUP(H341,Festivos!A:A,Festivos!B:B))</f>
        <v xml:space="preserve"> </v>
      </c>
      <c r="J341" s="49" t="str">
        <f>IFERROR(WORKDAY(Tabla3[[#This Row],[FECHA DE RADICACIÓN]],Tabla3[[#This Row],[DIAS HABILES RTA DP]],FESTIVOS),"")</f>
        <v/>
      </c>
      <c r="K341" s="50" t="str">
        <f ca="1">IFERROR(Tabla3[[#This Row],[FECHA DE VECIMIENTO]]-$D$1,"")</f>
        <v/>
      </c>
      <c r="L341" s="42" t="str">
        <f ca="1">IF(Tabla3[[#This Row],[DIAS FALTANTES PARA VENCIMIENTO]]="","",IF(Tabla3[[#This Row],[DIAS FALTANTES PARA VENCIMIENTO]]&lt;=0,Festivos!$T$2,IF(AND(Tabla3[[#This Row],[DIAS FALTANTES PARA VENCIMIENTO]]&gt;=1,Tabla3[[#This Row],[DIAS FALTANTES PARA VENCIMIENTO]]&lt;=$D$2),Festivos!$T$3,Festivos!$T$4)))</f>
        <v/>
      </c>
    </row>
    <row r="342" spans="1:12" x14ac:dyDescent="0.25">
      <c r="A342" s="42">
        <v>339</v>
      </c>
      <c r="B342" s="60"/>
      <c r="C342" s="62"/>
      <c r="D342" s="60"/>
      <c r="E342" s="60"/>
      <c r="F342" s="47"/>
      <c r="G342" s="48"/>
      <c r="H342" s="47"/>
      <c r="I342" s="42" t="str">
        <f>IF(ISBLANK(H342)," ",_xlfn.XLOOKUP(H342,Festivos!A:A,Festivos!B:B))</f>
        <v xml:space="preserve"> </v>
      </c>
      <c r="J342" s="49" t="str">
        <f>IFERROR(WORKDAY(Tabla3[[#This Row],[FECHA DE RADICACIÓN]],Tabla3[[#This Row],[DIAS HABILES RTA DP]],FESTIVOS),"")</f>
        <v/>
      </c>
      <c r="K342" s="50" t="str">
        <f ca="1">IFERROR(Tabla3[[#This Row],[FECHA DE VECIMIENTO]]-$D$1,"")</f>
        <v/>
      </c>
      <c r="L342" s="42" t="str">
        <f ca="1">IF(Tabla3[[#This Row],[DIAS FALTANTES PARA VENCIMIENTO]]="","",IF(Tabla3[[#This Row],[DIAS FALTANTES PARA VENCIMIENTO]]&lt;=0,Festivos!$T$2,IF(AND(Tabla3[[#This Row],[DIAS FALTANTES PARA VENCIMIENTO]]&gt;=1,Tabla3[[#This Row],[DIAS FALTANTES PARA VENCIMIENTO]]&lt;=$D$2),Festivos!$T$3,Festivos!$T$4)))</f>
        <v/>
      </c>
    </row>
    <row r="343" spans="1:12" x14ac:dyDescent="0.25">
      <c r="A343" s="42">
        <v>340</v>
      </c>
      <c r="B343" s="60"/>
      <c r="C343" s="62"/>
      <c r="D343" s="60"/>
      <c r="E343" s="60"/>
      <c r="F343" s="47"/>
      <c r="G343" s="48"/>
      <c r="H343" s="47"/>
      <c r="I343" s="42" t="str">
        <f>IF(ISBLANK(H343)," ",_xlfn.XLOOKUP(H343,Festivos!A:A,Festivos!B:B))</f>
        <v xml:space="preserve"> </v>
      </c>
      <c r="J343" s="49" t="str">
        <f>IFERROR(WORKDAY(Tabla3[[#This Row],[FECHA DE RADICACIÓN]],Tabla3[[#This Row],[DIAS HABILES RTA DP]],FESTIVOS),"")</f>
        <v/>
      </c>
      <c r="K343" s="50" t="str">
        <f ca="1">IFERROR(Tabla3[[#This Row],[FECHA DE VECIMIENTO]]-$D$1,"")</f>
        <v/>
      </c>
      <c r="L343" s="42" t="str">
        <f ca="1">IF(Tabla3[[#This Row],[DIAS FALTANTES PARA VENCIMIENTO]]="","",IF(Tabla3[[#This Row],[DIAS FALTANTES PARA VENCIMIENTO]]&lt;=0,Festivos!$T$2,IF(AND(Tabla3[[#This Row],[DIAS FALTANTES PARA VENCIMIENTO]]&gt;=1,Tabla3[[#This Row],[DIAS FALTANTES PARA VENCIMIENTO]]&lt;=$D$2),Festivos!$T$3,Festivos!$T$4)))</f>
        <v/>
      </c>
    </row>
    <row r="344" spans="1:12" x14ac:dyDescent="0.25">
      <c r="A344" s="42">
        <v>341</v>
      </c>
      <c r="B344" s="60"/>
      <c r="C344" s="62"/>
      <c r="D344" s="60"/>
      <c r="E344" s="60"/>
      <c r="F344" s="47"/>
      <c r="G344" s="48"/>
      <c r="H344" s="47"/>
      <c r="I344" s="42" t="str">
        <f>IF(ISBLANK(H344)," ",_xlfn.XLOOKUP(H344,Festivos!A:A,Festivos!B:B))</f>
        <v xml:space="preserve"> </v>
      </c>
      <c r="J344" s="49" t="str">
        <f>IFERROR(WORKDAY(Tabla3[[#This Row],[FECHA DE RADICACIÓN]],Tabla3[[#This Row],[DIAS HABILES RTA DP]],FESTIVOS),"")</f>
        <v/>
      </c>
      <c r="K344" s="50" t="str">
        <f ca="1">IFERROR(Tabla3[[#This Row],[FECHA DE VECIMIENTO]]-$D$1,"")</f>
        <v/>
      </c>
      <c r="L344" s="42" t="str">
        <f ca="1">IF(Tabla3[[#This Row],[DIAS FALTANTES PARA VENCIMIENTO]]="","",IF(Tabla3[[#This Row],[DIAS FALTANTES PARA VENCIMIENTO]]&lt;=0,Festivos!$T$2,IF(AND(Tabla3[[#This Row],[DIAS FALTANTES PARA VENCIMIENTO]]&gt;=1,Tabla3[[#This Row],[DIAS FALTANTES PARA VENCIMIENTO]]&lt;=$D$2),Festivos!$T$3,Festivos!$T$4)))</f>
        <v/>
      </c>
    </row>
    <row r="345" spans="1:12" x14ac:dyDescent="0.25">
      <c r="A345" s="42">
        <v>342</v>
      </c>
      <c r="B345" s="60"/>
      <c r="C345" s="62"/>
      <c r="D345" s="60"/>
      <c r="E345" s="60"/>
      <c r="F345" s="47"/>
      <c r="G345" s="48"/>
      <c r="H345" s="47"/>
      <c r="I345" s="42" t="str">
        <f>IF(ISBLANK(H345)," ",_xlfn.XLOOKUP(H345,Festivos!A:A,Festivos!B:B))</f>
        <v xml:space="preserve"> </v>
      </c>
      <c r="J345" s="49" t="str">
        <f>IFERROR(WORKDAY(Tabla3[[#This Row],[FECHA DE RADICACIÓN]],Tabla3[[#This Row],[DIAS HABILES RTA DP]],FESTIVOS),"")</f>
        <v/>
      </c>
      <c r="K345" s="50" t="str">
        <f ca="1">IFERROR(Tabla3[[#This Row],[FECHA DE VECIMIENTO]]-$D$1,"")</f>
        <v/>
      </c>
      <c r="L345" s="42" t="str">
        <f ca="1">IF(Tabla3[[#This Row],[DIAS FALTANTES PARA VENCIMIENTO]]="","",IF(Tabla3[[#This Row],[DIAS FALTANTES PARA VENCIMIENTO]]&lt;=0,Festivos!$T$2,IF(AND(Tabla3[[#This Row],[DIAS FALTANTES PARA VENCIMIENTO]]&gt;=1,Tabla3[[#This Row],[DIAS FALTANTES PARA VENCIMIENTO]]&lt;=$D$2),Festivos!$T$3,Festivos!$T$4)))</f>
        <v/>
      </c>
    </row>
    <row r="346" spans="1:12" x14ac:dyDescent="0.25">
      <c r="A346" s="42">
        <v>343</v>
      </c>
      <c r="B346" s="60"/>
      <c r="C346" s="62"/>
      <c r="D346" s="60"/>
      <c r="E346" s="60"/>
      <c r="F346" s="47"/>
      <c r="G346" s="48"/>
      <c r="H346" s="47"/>
      <c r="I346" s="42" t="str">
        <f>IF(ISBLANK(H346)," ",_xlfn.XLOOKUP(H346,Festivos!A:A,Festivos!B:B))</f>
        <v xml:space="preserve"> </v>
      </c>
      <c r="J346" s="49" t="str">
        <f>IFERROR(WORKDAY(Tabla3[[#This Row],[FECHA DE RADICACIÓN]],Tabla3[[#This Row],[DIAS HABILES RTA DP]],FESTIVOS),"")</f>
        <v/>
      </c>
      <c r="K346" s="50" t="str">
        <f ca="1">IFERROR(Tabla3[[#This Row],[FECHA DE VECIMIENTO]]-$D$1,"")</f>
        <v/>
      </c>
      <c r="L346" s="42" t="str">
        <f ca="1">IF(Tabla3[[#This Row],[DIAS FALTANTES PARA VENCIMIENTO]]="","",IF(Tabla3[[#This Row],[DIAS FALTANTES PARA VENCIMIENTO]]&lt;=0,Festivos!$T$2,IF(AND(Tabla3[[#This Row],[DIAS FALTANTES PARA VENCIMIENTO]]&gt;=1,Tabla3[[#This Row],[DIAS FALTANTES PARA VENCIMIENTO]]&lt;=$D$2),Festivos!$T$3,Festivos!$T$4)))</f>
        <v/>
      </c>
    </row>
    <row r="347" spans="1:12" x14ac:dyDescent="0.25">
      <c r="A347" s="42">
        <v>344</v>
      </c>
      <c r="B347" s="60"/>
      <c r="C347" s="62"/>
      <c r="D347" s="60"/>
      <c r="E347" s="60"/>
      <c r="F347" s="47"/>
      <c r="G347" s="48"/>
      <c r="H347" s="47"/>
      <c r="I347" s="42" t="str">
        <f>IF(ISBLANK(H347)," ",_xlfn.XLOOKUP(H347,Festivos!A:A,Festivos!B:B))</f>
        <v xml:space="preserve"> </v>
      </c>
      <c r="J347" s="49" t="str">
        <f>IFERROR(WORKDAY(Tabla3[[#This Row],[FECHA DE RADICACIÓN]],Tabla3[[#This Row],[DIAS HABILES RTA DP]],FESTIVOS),"")</f>
        <v/>
      </c>
      <c r="K347" s="50" t="str">
        <f ca="1">IFERROR(Tabla3[[#This Row],[FECHA DE VECIMIENTO]]-$D$1,"")</f>
        <v/>
      </c>
      <c r="L347" s="42" t="str">
        <f ca="1">IF(Tabla3[[#This Row],[DIAS FALTANTES PARA VENCIMIENTO]]="","",IF(Tabla3[[#This Row],[DIAS FALTANTES PARA VENCIMIENTO]]&lt;=0,Festivos!$T$2,IF(AND(Tabla3[[#This Row],[DIAS FALTANTES PARA VENCIMIENTO]]&gt;=1,Tabla3[[#This Row],[DIAS FALTANTES PARA VENCIMIENTO]]&lt;=$D$2),Festivos!$T$3,Festivos!$T$4)))</f>
        <v/>
      </c>
    </row>
    <row r="348" spans="1:12" x14ac:dyDescent="0.25">
      <c r="A348" s="42">
        <v>345</v>
      </c>
      <c r="B348" s="60"/>
      <c r="C348" s="62"/>
      <c r="D348" s="60"/>
      <c r="E348" s="60"/>
      <c r="F348" s="47"/>
      <c r="G348" s="48"/>
      <c r="H348" s="47"/>
      <c r="I348" s="42" t="str">
        <f>IF(ISBLANK(H348)," ",_xlfn.XLOOKUP(H348,Festivos!A:A,Festivos!B:B))</f>
        <v xml:space="preserve"> </v>
      </c>
      <c r="J348" s="49" t="str">
        <f>IFERROR(WORKDAY(Tabla3[[#This Row],[FECHA DE RADICACIÓN]],Tabla3[[#This Row],[DIAS HABILES RTA DP]],FESTIVOS),"")</f>
        <v/>
      </c>
      <c r="K348" s="50" t="str">
        <f ca="1">IFERROR(Tabla3[[#This Row],[FECHA DE VECIMIENTO]]-$D$1,"")</f>
        <v/>
      </c>
      <c r="L348" s="42" t="str">
        <f ca="1">IF(Tabla3[[#This Row],[DIAS FALTANTES PARA VENCIMIENTO]]="","",IF(Tabla3[[#This Row],[DIAS FALTANTES PARA VENCIMIENTO]]&lt;=0,Festivos!$T$2,IF(AND(Tabla3[[#This Row],[DIAS FALTANTES PARA VENCIMIENTO]]&gt;=1,Tabla3[[#This Row],[DIAS FALTANTES PARA VENCIMIENTO]]&lt;=$D$2),Festivos!$T$3,Festivos!$T$4)))</f>
        <v/>
      </c>
    </row>
    <row r="349" spans="1:12" x14ac:dyDescent="0.25">
      <c r="A349" s="42">
        <v>346</v>
      </c>
      <c r="B349" s="60"/>
      <c r="C349" s="62"/>
      <c r="D349" s="60"/>
      <c r="E349" s="60"/>
      <c r="F349" s="47"/>
      <c r="G349" s="48"/>
      <c r="H349" s="47"/>
      <c r="I349" s="42" t="str">
        <f>IF(ISBLANK(H349)," ",_xlfn.XLOOKUP(H349,Festivos!A:A,Festivos!B:B))</f>
        <v xml:space="preserve"> </v>
      </c>
      <c r="J349" s="49" t="str">
        <f>IFERROR(WORKDAY(Tabla3[[#This Row],[FECHA DE RADICACIÓN]],Tabla3[[#This Row],[DIAS HABILES RTA DP]],FESTIVOS),"")</f>
        <v/>
      </c>
      <c r="K349" s="50" t="str">
        <f ca="1">IFERROR(Tabla3[[#This Row],[FECHA DE VECIMIENTO]]-$D$1,"")</f>
        <v/>
      </c>
      <c r="L349" s="42" t="str">
        <f ca="1">IF(Tabla3[[#This Row],[DIAS FALTANTES PARA VENCIMIENTO]]="","",IF(Tabla3[[#This Row],[DIAS FALTANTES PARA VENCIMIENTO]]&lt;=0,Festivos!$T$2,IF(AND(Tabla3[[#This Row],[DIAS FALTANTES PARA VENCIMIENTO]]&gt;=1,Tabla3[[#This Row],[DIAS FALTANTES PARA VENCIMIENTO]]&lt;=$D$2),Festivos!$T$3,Festivos!$T$4)))</f>
        <v/>
      </c>
    </row>
    <row r="350" spans="1:12" x14ac:dyDescent="0.25">
      <c r="A350" s="42">
        <v>347</v>
      </c>
      <c r="B350" s="60"/>
      <c r="C350" s="62"/>
      <c r="D350" s="60"/>
      <c r="E350" s="60"/>
      <c r="F350" s="47"/>
      <c r="G350" s="48"/>
      <c r="H350" s="47"/>
      <c r="I350" s="42" t="str">
        <f>IF(ISBLANK(H350)," ",_xlfn.XLOOKUP(H350,Festivos!A:A,Festivos!B:B))</f>
        <v xml:space="preserve"> </v>
      </c>
      <c r="J350" s="49" t="str">
        <f>IFERROR(WORKDAY(Tabla3[[#This Row],[FECHA DE RADICACIÓN]],Tabla3[[#This Row],[DIAS HABILES RTA DP]],FESTIVOS),"")</f>
        <v/>
      </c>
      <c r="K350" s="50" t="str">
        <f ca="1">IFERROR(Tabla3[[#This Row],[FECHA DE VECIMIENTO]]-$D$1,"")</f>
        <v/>
      </c>
      <c r="L350" s="42" t="str">
        <f ca="1">IF(Tabla3[[#This Row],[DIAS FALTANTES PARA VENCIMIENTO]]="","",IF(Tabla3[[#This Row],[DIAS FALTANTES PARA VENCIMIENTO]]&lt;=0,Festivos!$T$2,IF(AND(Tabla3[[#This Row],[DIAS FALTANTES PARA VENCIMIENTO]]&gt;=1,Tabla3[[#This Row],[DIAS FALTANTES PARA VENCIMIENTO]]&lt;=$D$2),Festivos!$T$3,Festivos!$T$4)))</f>
        <v/>
      </c>
    </row>
    <row r="351" spans="1:12" x14ac:dyDescent="0.25">
      <c r="A351" s="42">
        <v>348</v>
      </c>
      <c r="B351" s="60"/>
      <c r="C351" s="62"/>
      <c r="D351" s="60"/>
      <c r="E351" s="60"/>
      <c r="F351" s="47"/>
      <c r="G351" s="48"/>
      <c r="H351" s="47"/>
      <c r="I351" s="42" t="str">
        <f>IF(ISBLANK(H351)," ",_xlfn.XLOOKUP(H351,Festivos!A:A,Festivos!B:B))</f>
        <v xml:space="preserve"> </v>
      </c>
      <c r="J351" s="49" t="str">
        <f>IFERROR(WORKDAY(Tabla3[[#This Row],[FECHA DE RADICACIÓN]],Tabla3[[#This Row],[DIAS HABILES RTA DP]],FESTIVOS),"")</f>
        <v/>
      </c>
      <c r="K351" s="50" t="str">
        <f ca="1">IFERROR(Tabla3[[#This Row],[FECHA DE VECIMIENTO]]-$D$1,"")</f>
        <v/>
      </c>
      <c r="L351" s="42" t="str">
        <f ca="1">IF(Tabla3[[#This Row],[DIAS FALTANTES PARA VENCIMIENTO]]="","",IF(Tabla3[[#This Row],[DIAS FALTANTES PARA VENCIMIENTO]]&lt;=0,Festivos!$T$2,IF(AND(Tabla3[[#This Row],[DIAS FALTANTES PARA VENCIMIENTO]]&gt;=1,Tabla3[[#This Row],[DIAS FALTANTES PARA VENCIMIENTO]]&lt;=$D$2),Festivos!$T$3,Festivos!$T$4)))</f>
        <v/>
      </c>
    </row>
    <row r="352" spans="1:12" x14ac:dyDescent="0.25">
      <c r="A352" s="42">
        <v>349</v>
      </c>
      <c r="B352" s="60"/>
      <c r="C352" s="62"/>
      <c r="D352" s="60"/>
      <c r="E352" s="60"/>
      <c r="F352" s="47"/>
      <c r="G352" s="48"/>
      <c r="H352" s="47"/>
      <c r="I352" s="42" t="str">
        <f>IF(ISBLANK(H352)," ",_xlfn.XLOOKUP(H352,Festivos!A:A,Festivos!B:B))</f>
        <v xml:space="preserve"> </v>
      </c>
      <c r="J352" s="49" t="str">
        <f>IFERROR(WORKDAY(Tabla3[[#This Row],[FECHA DE RADICACIÓN]],Tabla3[[#This Row],[DIAS HABILES RTA DP]],FESTIVOS),"")</f>
        <v/>
      </c>
      <c r="K352" s="50" t="str">
        <f ca="1">IFERROR(Tabla3[[#This Row],[FECHA DE VECIMIENTO]]-$D$1,"")</f>
        <v/>
      </c>
      <c r="L352" s="42" t="str">
        <f ca="1">IF(Tabla3[[#This Row],[DIAS FALTANTES PARA VENCIMIENTO]]="","",IF(Tabla3[[#This Row],[DIAS FALTANTES PARA VENCIMIENTO]]&lt;=0,Festivos!$T$2,IF(AND(Tabla3[[#This Row],[DIAS FALTANTES PARA VENCIMIENTO]]&gt;=1,Tabla3[[#This Row],[DIAS FALTANTES PARA VENCIMIENTO]]&lt;=$D$2),Festivos!$T$3,Festivos!$T$4)))</f>
        <v/>
      </c>
    </row>
    <row r="353" spans="1:12" x14ac:dyDescent="0.25">
      <c r="A353" s="42">
        <v>350</v>
      </c>
      <c r="B353" s="60"/>
      <c r="C353" s="62"/>
      <c r="D353" s="60"/>
      <c r="E353" s="60"/>
      <c r="F353" s="47"/>
      <c r="G353" s="48"/>
      <c r="H353" s="47"/>
      <c r="I353" s="42" t="str">
        <f>IF(ISBLANK(H353)," ",_xlfn.XLOOKUP(H353,Festivos!A:A,Festivos!B:B))</f>
        <v xml:space="preserve"> </v>
      </c>
      <c r="J353" s="49" t="str">
        <f>IFERROR(WORKDAY(Tabla3[[#This Row],[FECHA DE RADICACIÓN]],Tabla3[[#This Row],[DIAS HABILES RTA DP]],FESTIVOS),"")</f>
        <v/>
      </c>
      <c r="K353" s="50" t="str">
        <f ca="1">IFERROR(Tabla3[[#This Row],[FECHA DE VECIMIENTO]]-$D$1,"")</f>
        <v/>
      </c>
      <c r="L353" s="42" t="str">
        <f ca="1">IF(Tabla3[[#This Row],[DIAS FALTANTES PARA VENCIMIENTO]]="","",IF(Tabla3[[#This Row],[DIAS FALTANTES PARA VENCIMIENTO]]&lt;=0,Festivos!$T$2,IF(AND(Tabla3[[#This Row],[DIAS FALTANTES PARA VENCIMIENTO]]&gt;=1,Tabla3[[#This Row],[DIAS FALTANTES PARA VENCIMIENTO]]&lt;=$D$2),Festivos!$T$3,Festivos!$T$4)))</f>
        <v/>
      </c>
    </row>
    <row r="354" spans="1:12" x14ac:dyDescent="0.25">
      <c r="A354" s="42">
        <v>351</v>
      </c>
      <c r="B354" s="60"/>
      <c r="C354" s="62"/>
      <c r="D354" s="60"/>
      <c r="E354" s="60"/>
      <c r="F354" s="47"/>
      <c r="G354" s="48"/>
      <c r="H354" s="47"/>
      <c r="I354" s="42" t="str">
        <f>IF(ISBLANK(H354)," ",_xlfn.XLOOKUP(H354,Festivos!A:A,Festivos!B:B))</f>
        <v xml:space="preserve"> </v>
      </c>
      <c r="J354" s="49" t="str">
        <f>IFERROR(WORKDAY(Tabla3[[#This Row],[FECHA DE RADICACIÓN]],Tabla3[[#This Row],[DIAS HABILES RTA DP]],FESTIVOS),"")</f>
        <v/>
      </c>
      <c r="K354" s="50" t="str">
        <f ca="1">IFERROR(Tabla3[[#This Row],[FECHA DE VECIMIENTO]]-$D$1,"")</f>
        <v/>
      </c>
      <c r="L354" s="42" t="str">
        <f ca="1">IF(Tabla3[[#This Row],[DIAS FALTANTES PARA VENCIMIENTO]]="","",IF(Tabla3[[#This Row],[DIAS FALTANTES PARA VENCIMIENTO]]&lt;=0,Festivos!$T$2,IF(AND(Tabla3[[#This Row],[DIAS FALTANTES PARA VENCIMIENTO]]&gt;=1,Tabla3[[#This Row],[DIAS FALTANTES PARA VENCIMIENTO]]&lt;=$D$2),Festivos!$T$3,Festivos!$T$4)))</f>
        <v/>
      </c>
    </row>
    <row r="355" spans="1:12" x14ac:dyDescent="0.25">
      <c r="A355" s="42">
        <v>352</v>
      </c>
      <c r="B355" s="60"/>
      <c r="C355" s="62"/>
      <c r="D355" s="60"/>
      <c r="E355" s="60"/>
      <c r="F355" s="47"/>
      <c r="G355" s="48"/>
      <c r="H355" s="47"/>
      <c r="I355" s="42" t="str">
        <f>IF(ISBLANK(H355)," ",_xlfn.XLOOKUP(H355,Festivos!A:A,Festivos!B:B))</f>
        <v xml:space="preserve"> </v>
      </c>
      <c r="J355" s="49" t="str">
        <f>IFERROR(WORKDAY(Tabla3[[#This Row],[FECHA DE RADICACIÓN]],Tabla3[[#This Row],[DIAS HABILES RTA DP]],FESTIVOS),"")</f>
        <v/>
      </c>
      <c r="K355" s="50" t="str">
        <f ca="1">IFERROR(Tabla3[[#This Row],[FECHA DE VECIMIENTO]]-$D$1,"")</f>
        <v/>
      </c>
      <c r="L355" s="42" t="str">
        <f ca="1">IF(Tabla3[[#This Row],[DIAS FALTANTES PARA VENCIMIENTO]]="","",IF(Tabla3[[#This Row],[DIAS FALTANTES PARA VENCIMIENTO]]&lt;=0,Festivos!$T$2,IF(AND(Tabla3[[#This Row],[DIAS FALTANTES PARA VENCIMIENTO]]&gt;=1,Tabla3[[#This Row],[DIAS FALTANTES PARA VENCIMIENTO]]&lt;=$D$2),Festivos!$T$3,Festivos!$T$4)))</f>
        <v/>
      </c>
    </row>
    <row r="356" spans="1:12" x14ac:dyDescent="0.25">
      <c r="A356" s="42">
        <v>353</v>
      </c>
      <c r="B356" s="60"/>
      <c r="C356" s="62"/>
      <c r="D356" s="60"/>
      <c r="E356" s="60"/>
      <c r="F356" s="47"/>
      <c r="G356" s="48"/>
      <c r="H356" s="47"/>
      <c r="I356" s="42" t="str">
        <f>IF(ISBLANK(H356)," ",_xlfn.XLOOKUP(H356,Festivos!A:A,Festivos!B:B))</f>
        <v xml:space="preserve"> </v>
      </c>
      <c r="J356" s="49" t="str">
        <f>IFERROR(WORKDAY(Tabla3[[#This Row],[FECHA DE RADICACIÓN]],Tabla3[[#This Row],[DIAS HABILES RTA DP]],FESTIVOS),"")</f>
        <v/>
      </c>
      <c r="K356" s="50" t="str">
        <f ca="1">IFERROR(Tabla3[[#This Row],[FECHA DE VECIMIENTO]]-$D$1,"")</f>
        <v/>
      </c>
      <c r="L356" s="42" t="str">
        <f ca="1">IF(Tabla3[[#This Row],[DIAS FALTANTES PARA VENCIMIENTO]]="","",IF(Tabla3[[#This Row],[DIAS FALTANTES PARA VENCIMIENTO]]&lt;=0,Festivos!$T$2,IF(AND(Tabla3[[#This Row],[DIAS FALTANTES PARA VENCIMIENTO]]&gt;=1,Tabla3[[#This Row],[DIAS FALTANTES PARA VENCIMIENTO]]&lt;=$D$2),Festivos!$T$3,Festivos!$T$4)))</f>
        <v/>
      </c>
    </row>
    <row r="357" spans="1:12" x14ac:dyDescent="0.25">
      <c r="A357" s="42">
        <v>354</v>
      </c>
      <c r="B357" s="60"/>
      <c r="C357" s="62"/>
      <c r="D357" s="60"/>
      <c r="E357" s="60"/>
      <c r="F357" s="47"/>
      <c r="G357" s="48"/>
      <c r="H357" s="47"/>
      <c r="I357" s="42" t="str">
        <f>IF(ISBLANK(H357)," ",_xlfn.XLOOKUP(H357,Festivos!A:A,Festivos!B:B))</f>
        <v xml:space="preserve"> </v>
      </c>
      <c r="J357" s="49" t="str">
        <f>IFERROR(WORKDAY(Tabla3[[#This Row],[FECHA DE RADICACIÓN]],Tabla3[[#This Row],[DIAS HABILES RTA DP]],FESTIVOS),"")</f>
        <v/>
      </c>
      <c r="K357" s="50" t="str">
        <f ca="1">IFERROR(Tabla3[[#This Row],[FECHA DE VECIMIENTO]]-$D$1,"")</f>
        <v/>
      </c>
      <c r="L357" s="42" t="str">
        <f ca="1">IF(Tabla3[[#This Row],[DIAS FALTANTES PARA VENCIMIENTO]]="","",IF(Tabla3[[#This Row],[DIAS FALTANTES PARA VENCIMIENTO]]&lt;=0,Festivos!$T$2,IF(AND(Tabla3[[#This Row],[DIAS FALTANTES PARA VENCIMIENTO]]&gt;=1,Tabla3[[#This Row],[DIAS FALTANTES PARA VENCIMIENTO]]&lt;=$D$2),Festivos!$T$3,Festivos!$T$4)))</f>
        <v/>
      </c>
    </row>
    <row r="358" spans="1:12" x14ac:dyDescent="0.25">
      <c r="A358" s="42">
        <v>355</v>
      </c>
      <c r="B358" s="60"/>
      <c r="C358" s="62"/>
      <c r="D358" s="60"/>
      <c r="E358" s="60"/>
      <c r="F358" s="47"/>
      <c r="G358" s="48"/>
      <c r="H358" s="47"/>
      <c r="I358" s="42" t="str">
        <f>IF(ISBLANK(H358)," ",_xlfn.XLOOKUP(H358,Festivos!A:A,Festivos!B:B))</f>
        <v xml:space="preserve"> </v>
      </c>
      <c r="J358" s="49" t="str">
        <f>IFERROR(WORKDAY(Tabla3[[#This Row],[FECHA DE RADICACIÓN]],Tabla3[[#This Row],[DIAS HABILES RTA DP]],FESTIVOS),"")</f>
        <v/>
      </c>
      <c r="K358" s="50" t="str">
        <f ca="1">IFERROR(Tabla3[[#This Row],[FECHA DE VECIMIENTO]]-$D$1,"")</f>
        <v/>
      </c>
      <c r="L358" s="42" t="str">
        <f ca="1">IF(Tabla3[[#This Row],[DIAS FALTANTES PARA VENCIMIENTO]]="","",IF(Tabla3[[#This Row],[DIAS FALTANTES PARA VENCIMIENTO]]&lt;=0,Festivos!$T$2,IF(AND(Tabla3[[#This Row],[DIAS FALTANTES PARA VENCIMIENTO]]&gt;=1,Tabla3[[#This Row],[DIAS FALTANTES PARA VENCIMIENTO]]&lt;=$D$2),Festivos!$T$3,Festivos!$T$4)))</f>
        <v/>
      </c>
    </row>
    <row r="359" spans="1:12" x14ac:dyDescent="0.25">
      <c r="A359" s="42">
        <v>356</v>
      </c>
      <c r="B359" s="60"/>
      <c r="C359" s="62"/>
      <c r="D359" s="60"/>
      <c r="E359" s="60"/>
      <c r="F359" s="47"/>
      <c r="G359" s="48"/>
      <c r="H359" s="47"/>
      <c r="I359" s="42" t="str">
        <f>IF(ISBLANK(H359)," ",_xlfn.XLOOKUP(H359,Festivos!A:A,Festivos!B:B))</f>
        <v xml:space="preserve"> </v>
      </c>
      <c r="J359" s="49" t="str">
        <f>IFERROR(WORKDAY(Tabla3[[#This Row],[FECHA DE RADICACIÓN]],Tabla3[[#This Row],[DIAS HABILES RTA DP]],FESTIVOS),"")</f>
        <v/>
      </c>
      <c r="K359" s="50" t="str">
        <f ca="1">IFERROR(Tabla3[[#This Row],[FECHA DE VECIMIENTO]]-$D$1,"")</f>
        <v/>
      </c>
      <c r="L359" s="42" t="str">
        <f ca="1">IF(Tabla3[[#This Row],[DIAS FALTANTES PARA VENCIMIENTO]]="","",IF(Tabla3[[#This Row],[DIAS FALTANTES PARA VENCIMIENTO]]&lt;=0,Festivos!$T$2,IF(AND(Tabla3[[#This Row],[DIAS FALTANTES PARA VENCIMIENTO]]&gt;=1,Tabla3[[#This Row],[DIAS FALTANTES PARA VENCIMIENTO]]&lt;=$D$2),Festivos!$T$3,Festivos!$T$4)))</f>
        <v/>
      </c>
    </row>
    <row r="360" spans="1:12" x14ac:dyDescent="0.25">
      <c r="A360" s="42">
        <v>357</v>
      </c>
      <c r="B360" s="60"/>
      <c r="C360" s="62"/>
      <c r="D360" s="60"/>
      <c r="E360" s="60"/>
      <c r="F360" s="47"/>
      <c r="G360" s="48"/>
      <c r="H360" s="47"/>
      <c r="I360" s="42" t="str">
        <f>IF(ISBLANK(H360)," ",_xlfn.XLOOKUP(H360,Festivos!A:A,Festivos!B:B))</f>
        <v xml:space="preserve"> </v>
      </c>
      <c r="J360" s="49" t="str">
        <f>IFERROR(WORKDAY(Tabla3[[#This Row],[FECHA DE RADICACIÓN]],Tabla3[[#This Row],[DIAS HABILES RTA DP]],FESTIVOS),"")</f>
        <v/>
      </c>
      <c r="K360" s="50" t="str">
        <f ca="1">IFERROR(Tabla3[[#This Row],[FECHA DE VECIMIENTO]]-$D$1,"")</f>
        <v/>
      </c>
      <c r="L360" s="42" t="str">
        <f ca="1">IF(Tabla3[[#This Row],[DIAS FALTANTES PARA VENCIMIENTO]]="","",IF(Tabla3[[#This Row],[DIAS FALTANTES PARA VENCIMIENTO]]&lt;=0,Festivos!$T$2,IF(AND(Tabla3[[#This Row],[DIAS FALTANTES PARA VENCIMIENTO]]&gt;=1,Tabla3[[#This Row],[DIAS FALTANTES PARA VENCIMIENTO]]&lt;=$D$2),Festivos!$T$3,Festivos!$T$4)))</f>
        <v/>
      </c>
    </row>
    <row r="361" spans="1:12" x14ac:dyDescent="0.25">
      <c r="A361" s="42">
        <v>358</v>
      </c>
      <c r="B361" s="60"/>
      <c r="C361" s="62"/>
      <c r="D361" s="60"/>
      <c r="E361" s="60"/>
      <c r="F361" s="47"/>
      <c r="G361" s="48"/>
      <c r="H361" s="47"/>
      <c r="I361" s="42" t="str">
        <f>IF(ISBLANK(H361)," ",_xlfn.XLOOKUP(H361,Festivos!A:A,Festivos!B:B))</f>
        <v xml:space="preserve"> </v>
      </c>
      <c r="J361" s="49" t="str">
        <f>IFERROR(WORKDAY(Tabla3[[#This Row],[FECHA DE RADICACIÓN]],Tabla3[[#This Row],[DIAS HABILES RTA DP]],FESTIVOS),"")</f>
        <v/>
      </c>
      <c r="K361" s="50" t="str">
        <f ca="1">IFERROR(Tabla3[[#This Row],[FECHA DE VECIMIENTO]]-$D$1,"")</f>
        <v/>
      </c>
      <c r="L361" s="42" t="str">
        <f ca="1">IF(Tabla3[[#This Row],[DIAS FALTANTES PARA VENCIMIENTO]]="","",IF(Tabla3[[#This Row],[DIAS FALTANTES PARA VENCIMIENTO]]&lt;=0,Festivos!$T$2,IF(AND(Tabla3[[#This Row],[DIAS FALTANTES PARA VENCIMIENTO]]&gt;=1,Tabla3[[#This Row],[DIAS FALTANTES PARA VENCIMIENTO]]&lt;=$D$2),Festivos!$T$3,Festivos!$T$4)))</f>
        <v/>
      </c>
    </row>
    <row r="362" spans="1:12" x14ac:dyDescent="0.25">
      <c r="A362" s="42">
        <v>359</v>
      </c>
      <c r="B362" s="60"/>
      <c r="C362" s="62"/>
      <c r="D362" s="60"/>
      <c r="E362" s="60"/>
      <c r="F362" s="47"/>
      <c r="G362" s="48"/>
      <c r="H362" s="47"/>
      <c r="I362" s="42" t="str">
        <f>IF(ISBLANK(H362)," ",_xlfn.XLOOKUP(H362,Festivos!A:A,Festivos!B:B))</f>
        <v xml:space="preserve"> </v>
      </c>
      <c r="J362" s="49" t="str">
        <f>IFERROR(WORKDAY(Tabla3[[#This Row],[FECHA DE RADICACIÓN]],Tabla3[[#This Row],[DIAS HABILES RTA DP]],FESTIVOS),"")</f>
        <v/>
      </c>
      <c r="K362" s="50" t="str">
        <f ca="1">IFERROR(Tabla3[[#This Row],[FECHA DE VECIMIENTO]]-$D$1,"")</f>
        <v/>
      </c>
      <c r="L362" s="42" t="str">
        <f ca="1">IF(Tabla3[[#This Row],[DIAS FALTANTES PARA VENCIMIENTO]]="","",IF(Tabla3[[#This Row],[DIAS FALTANTES PARA VENCIMIENTO]]&lt;=0,Festivos!$T$2,IF(AND(Tabla3[[#This Row],[DIAS FALTANTES PARA VENCIMIENTO]]&gt;=1,Tabla3[[#This Row],[DIAS FALTANTES PARA VENCIMIENTO]]&lt;=$D$2),Festivos!$T$3,Festivos!$T$4)))</f>
        <v/>
      </c>
    </row>
    <row r="363" spans="1:12" x14ac:dyDescent="0.25">
      <c r="A363" s="42">
        <v>360</v>
      </c>
      <c r="B363" s="60"/>
      <c r="C363" s="62"/>
      <c r="D363" s="60"/>
      <c r="E363" s="60"/>
      <c r="F363" s="47"/>
      <c r="G363" s="48"/>
      <c r="H363" s="47"/>
      <c r="I363" s="42" t="str">
        <f>IF(ISBLANK(H363)," ",_xlfn.XLOOKUP(H363,Festivos!A:A,Festivos!B:B))</f>
        <v xml:space="preserve"> </v>
      </c>
      <c r="J363" s="49" t="str">
        <f>IFERROR(WORKDAY(Tabla3[[#This Row],[FECHA DE RADICACIÓN]],Tabla3[[#This Row],[DIAS HABILES RTA DP]],FESTIVOS),"")</f>
        <v/>
      </c>
      <c r="K363" s="50" t="str">
        <f ca="1">IFERROR(Tabla3[[#This Row],[FECHA DE VECIMIENTO]]-$D$1,"")</f>
        <v/>
      </c>
      <c r="L363" s="42" t="str">
        <f ca="1">IF(Tabla3[[#This Row],[DIAS FALTANTES PARA VENCIMIENTO]]="","",IF(Tabla3[[#This Row],[DIAS FALTANTES PARA VENCIMIENTO]]&lt;=0,Festivos!$T$2,IF(AND(Tabla3[[#This Row],[DIAS FALTANTES PARA VENCIMIENTO]]&gt;=1,Tabla3[[#This Row],[DIAS FALTANTES PARA VENCIMIENTO]]&lt;=$D$2),Festivos!$T$3,Festivos!$T$4)))</f>
        <v/>
      </c>
    </row>
    <row r="364" spans="1:12" x14ac:dyDescent="0.25">
      <c r="A364" s="42">
        <v>361</v>
      </c>
      <c r="B364" s="60"/>
      <c r="C364" s="62"/>
      <c r="D364" s="60"/>
      <c r="E364" s="60"/>
      <c r="F364" s="47"/>
      <c r="G364" s="48"/>
      <c r="H364" s="47"/>
      <c r="I364" s="42" t="str">
        <f>IF(ISBLANK(H364)," ",_xlfn.XLOOKUP(H364,Festivos!A:A,Festivos!B:B))</f>
        <v xml:space="preserve"> </v>
      </c>
      <c r="J364" s="49" t="str">
        <f>IFERROR(WORKDAY(Tabla3[[#This Row],[FECHA DE RADICACIÓN]],Tabla3[[#This Row],[DIAS HABILES RTA DP]],FESTIVOS),"")</f>
        <v/>
      </c>
      <c r="K364" s="50" t="str">
        <f ca="1">IFERROR(Tabla3[[#This Row],[FECHA DE VECIMIENTO]]-$D$1,"")</f>
        <v/>
      </c>
      <c r="L364" s="42" t="str">
        <f ca="1">IF(Tabla3[[#This Row],[DIAS FALTANTES PARA VENCIMIENTO]]="","",IF(Tabla3[[#This Row],[DIAS FALTANTES PARA VENCIMIENTO]]&lt;=0,Festivos!$T$2,IF(AND(Tabla3[[#This Row],[DIAS FALTANTES PARA VENCIMIENTO]]&gt;=1,Tabla3[[#This Row],[DIAS FALTANTES PARA VENCIMIENTO]]&lt;=$D$2),Festivos!$T$3,Festivos!$T$4)))</f>
        <v/>
      </c>
    </row>
    <row r="365" spans="1:12" x14ac:dyDescent="0.25">
      <c r="A365" s="42">
        <v>362</v>
      </c>
      <c r="B365" s="60"/>
      <c r="C365" s="62"/>
      <c r="D365" s="60"/>
      <c r="E365" s="60"/>
      <c r="F365" s="47"/>
      <c r="G365" s="48"/>
      <c r="H365" s="47"/>
      <c r="I365" s="42" t="str">
        <f>IF(ISBLANK(H365)," ",_xlfn.XLOOKUP(H365,Festivos!A:A,Festivos!B:B))</f>
        <v xml:space="preserve"> </v>
      </c>
      <c r="J365" s="49" t="str">
        <f>IFERROR(WORKDAY(Tabla3[[#This Row],[FECHA DE RADICACIÓN]],Tabla3[[#This Row],[DIAS HABILES RTA DP]],FESTIVOS),"")</f>
        <v/>
      </c>
      <c r="K365" s="50" t="str">
        <f ca="1">IFERROR(Tabla3[[#This Row],[FECHA DE VECIMIENTO]]-$D$1,"")</f>
        <v/>
      </c>
      <c r="L365" s="42" t="str">
        <f ca="1">IF(Tabla3[[#This Row],[DIAS FALTANTES PARA VENCIMIENTO]]="","",IF(Tabla3[[#This Row],[DIAS FALTANTES PARA VENCIMIENTO]]&lt;=0,Festivos!$T$2,IF(AND(Tabla3[[#This Row],[DIAS FALTANTES PARA VENCIMIENTO]]&gt;=1,Tabla3[[#This Row],[DIAS FALTANTES PARA VENCIMIENTO]]&lt;=$D$2),Festivos!$T$3,Festivos!$T$4)))</f>
        <v/>
      </c>
    </row>
    <row r="366" spans="1:12" x14ac:dyDescent="0.25">
      <c r="A366" s="42">
        <v>363</v>
      </c>
      <c r="B366" s="60"/>
      <c r="C366" s="62"/>
      <c r="D366" s="60"/>
      <c r="E366" s="60"/>
      <c r="F366" s="47"/>
      <c r="G366" s="48"/>
      <c r="H366" s="47"/>
      <c r="I366" s="42" t="str">
        <f>IF(ISBLANK(H366)," ",_xlfn.XLOOKUP(H366,Festivos!A:A,Festivos!B:B))</f>
        <v xml:space="preserve"> </v>
      </c>
      <c r="J366" s="49" t="str">
        <f>IFERROR(WORKDAY(Tabla3[[#This Row],[FECHA DE RADICACIÓN]],Tabla3[[#This Row],[DIAS HABILES RTA DP]],FESTIVOS),"")</f>
        <v/>
      </c>
      <c r="K366" s="50" t="str">
        <f ca="1">IFERROR(Tabla3[[#This Row],[FECHA DE VECIMIENTO]]-$D$1,"")</f>
        <v/>
      </c>
      <c r="L366" s="42" t="str">
        <f ca="1">IF(Tabla3[[#This Row],[DIAS FALTANTES PARA VENCIMIENTO]]="","",IF(Tabla3[[#This Row],[DIAS FALTANTES PARA VENCIMIENTO]]&lt;=0,Festivos!$T$2,IF(AND(Tabla3[[#This Row],[DIAS FALTANTES PARA VENCIMIENTO]]&gt;=1,Tabla3[[#This Row],[DIAS FALTANTES PARA VENCIMIENTO]]&lt;=$D$2),Festivos!$T$3,Festivos!$T$4)))</f>
        <v/>
      </c>
    </row>
    <row r="367" spans="1:12" x14ac:dyDescent="0.25">
      <c r="A367" s="42">
        <v>364</v>
      </c>
      <c r="B367" s="60"/>
      <c r="C367" s="62"/>
      <c r="D367" s="60"/>
      <c r="E367" s="60"/>
      <c r="F367" s="47"/>
      <c r="G367" s="48"/>
      <c r="H367" s="47"/>
      <c r="I367" s="42" t="str">
        <f>IF(ISBLANK(H367)," ",_xlfn.XLOOKUP(H367,Festivos!A:A,Festivos!B:B))</f>
        <v xml:space="preserve"> </v>
      </c>
      <c r="J367" s="49" t="str">
        <f>IFERROR(WORKDAY(Tabla3[[#This Row],[FECHA DE RADICACIÓN]],Tabla3[[#This Row],[DIAS HABILES RTA DP]],FESTIVOS),"")</f>
        <v/>
      </c>
      <c r="K367" s="50" t="str">
        <f ca="1">IFERROR(Tabla3[[#This Row],[FECHA DE VECIMIENTO]]-$D$1,"")</f>
        <v/>
      </c>
      <c r="L367" s="42" t="str">
        <f ca="1">IF(Tabla3[[#This Row],[DIAS FALTANTES PARA VENCIMIENTO]]="","",IF(Tabla3[[#This Row],[DIAS FALTANTES PARA VENCIMIENTO]]&lt;=0,Festivos!$T$2,IF(AND(Tabla3[[#This Row],[DIAS FALTANTES PARA VENCIMIENTO]]&gt;=1,Tabla3[[#This Row],[DIAS FALTANTES PARA VENCIMIENTO]]&lt;=$D$2),Festivos!$T$3,Festivos!$T$4)))</f>
        <v/>
      </c>
    </row>
    <row r="368" spans="1:12" x14ac:dyDescent="0.25">
      <c r="A368" s="42">
        <v>365</v>
      </c>
      <c r="B368" s="60"/>
      <c r="C368" s="62"/>
      <c r="D368" s="60"/>
      <c r="E368" s="60"/>
      <c r="F368" s="47"/>
      <c r="G368" s="48"/>
      <c r="H368" s="47"/>
      <c r="I368" s="42" t="str">
        <f>IF(ISBLANK(H368)," ",_xlfn.XLOOKUP(H368,Festivos!A:A,Festivos!B:B))</f>
        <v xml:space="preserve"> </v>
      </c>
      <c r="J368" s="49" t="str">
        <f>IFERROR(WORKDAY(Tabla3[[#This Row],[FECHA DE RADICACIÓN]],Tabla3[[#This Row],[DIAS HABILES RTA DP]],FESTIVOS),"")</f>
        <v/>
      </c>
      <c r="K368" s="50" t="str">
        <f ca="1">IFERROR(Tabla3[[#This Row],[FECHA DE VECIMIENTO]]-$D$1,"")</f>
        <v/>
      </c>
      <c r="L368" s="42" t="str">
        <f ca="1">IF(Tabla3[[#This Row],[DIAS FALTANTES PARA VENCIMIENTO]]="","",IF(Tabla3[[#This Row],[DIAS FALTANTES PARA VENCIMIENTO]]&lt;=0,Festivos!$T$2,IF(AND(Tabla3[[#This Row],[DIAS FALTANTES PARA VENCIMIENTO]]&gt;=1,Tabla3[[#This Row],[DIAS FALTANTES PARA VENCIMIENTO]]&lt;=$D$2),Festivos!$T$3,Festivos!$T$4)))</f>
        <v/>
      </c>
    </row>
    <row r="369" spans="1:12" x14ac:dyDescent="0.25">
      <c r="A369" s="42">
        <v>366</v>
      </c>
      <c r="B369" s="60"/>
      <c r="C369" s="62"/>
      <c r="D369" s="60"/>
      <c r="E369" s="60"/>
      <c r="F369" s="47"/>
      <c r="G369" s="48"/>
      <c r="H369" s="47"/>
      <c r="I369" s="42" t="str">
        <f>IF(ISBLANK(H369)," ",_xlfn.XLOOKUP(H369,Festivos!A:A,Festivos!B:B))</f>
        <v xml:space="preserve"> </v>
      </c>
      <c r="J369" s="49" t="str">
        <f>IFERROR(WORKDAY(Tabla3[[#This Row],[FECHA DE RADICACIÓN]],Tabla3[[#This Row],[DIAS HABILES RTA DP]],FESTIVOS),"")</f>
        <v/>
      </c>
      <c r="K369" s="50" t="str">
        <f ca="1">IFERROR(Tabla3[[#This Row],[FECHA DE VECIMIENTO]]-$D$1,"")</f>
        <v/>
      </c>
      <c r="L369" s="42" t="str">
        <f ca="1">IF(Tabla3[[#This Row],[DIAS FALTANTES PARA VENCIMIENTO]]="","",IF(Tabla3[[#This Row],[DIAS FALTANTES PARA VENCIMIENTO]]&lt;=0,Festivos!$T$2,IF(AND(Tabla3[[#This Row],[DIAS FALTANTES PARA VENCIMIENTO]]&gt;=1,Tabla3[[#This Row],[DIAS FALTANTES PARA VENCIMIENTO]]&lt;=$D$2),Festivos!$T$3,Festivos!$T$4)))</f>
        <v/>
      </c>
    </row>
    <row r="370" spans="1:12" x14ac:dyDescent="0.25">
      <c r="A370" s="42">
        <v>367</v>
      </c>
      <c r="B370" s="60"/>
      <c r="C370" s="62"/>
      <c r="D370" s="60"/>
      <c r="E370" s="60"/>
      <c r="F370" s="47"/>
      <c r="G370" s="48"/>
      <c r="H370" s="47"/>
      <c r="I370" s="42" t="str">
        <f>IF(ISBLANK(H370)," ",_xlfn.XLOOKUP(H370,Festivos!A:A,Festivos!B:B))</f>
        <v xml:space="preserve"> </v>
      </c>
      <c r="J370" s="49" t="str">
        <f>IFERROR(WORKDAY(Tabla3[[#This Row],[FECHA DE RADICACIÓN]],Tabla3[[#This Row],[DIAS HABILES RTA DP]],FESTIVOS),"")</f>
        <v/>
      </c>
      <c r="K370" s="50" t="str">
        <f ca="1">IFERROR(Tabla3[[#This Row],[FECHA DE VECIMIENTO]]-$D$1,"")</f>
        <v/>
      </c>
      <c r="L370" s="42" t="str">
        <f ca="1">IF(Tabla3[[#This Row],[DIAS FALTANTES PARA VENCIMIENTO]]="","",IF(Tabla3[[#This Row],[DIAS FALTANTES PARA VENCIMIENTO]]&lt;=0,Festivos!$T$2,IF(AND(Tabla3[[#This Row],[DIAS FALTANTES PARA VENCIMIENTO]]&gt;=1,Tabla3[[#This Row],[DIAS FALTANTES PARA VENCIMIENTO]]&lt;=$D$2),Festivos!$T$3,Festivos!$T$4)))</f>
        <v/>
      </c>
    </row>
    <row r="371" spans="1:12" x14ac:dyDescent="0.25">
      <c r="A371" s="42">
        <v>368</v>
      </c>
      <c r="B371" s="60"/>
      <c r="C371" s="62"/>
      <c r="D371" s="60"/>
      <c r="E371" s="60"/>
      <c r="F371" s="47"/>
      <c r="G371" s="48"/>
      <c r="H371" s="47"/>
      <c r="I371" s="42" t="str">
        <f>IF(ISBLANK(H371)," ",_xlfn.XLOOKUP(H371,Festivos!A:A,Festivos!B:B))</f>
        <v xml:space="preserve"> </v>
      </c>
      <c r="J371" s="49" t="str">
        <f>IFERROR(WORKDAY(Tabla3[[#This Row],[FECHA DE RADICACIÓN]],Tabla3[[#This Row],[DIAS HABILES RTA DP]],FESTIVOS),"")</f>
        <v/>
      </c>
      <c r="K371" s="50" t="str">
        <f ca="1">IFERROR(Tabla3[[#This Row],[FECHA DE VECIMIENTO]]-$D$1,"")</f>
        <v/>
      </c>
      <c r="L371" s="42" t="str">
        <f ca="1">IF(Tabla3[[#This Row],[DIAS FALTANTES PARA VENCIMIENTO]]="","",IF(Tabla3[[#This Row],[DIAS FALTANTES PARA VENCIMIENTO]]&lt;=0,Festivos!$T$2,IF(AND(Tabla3[[#This Row],[DIAS FALTANTES PARA VENCIMIENTO]]&gt;=1,Tabla3[[#This Row],[DIAS FALTANTES PARA VENCIMIENTO]]&lt;=$D$2),Festivos!$T$3,Festivos!$T$4)))</f>
        <v/>
      </c>
    </row>
    <row r="372" spans="1:12" x14ac:dyDescent="0.25">
      <c r="A372" s="42">
        <v>369</v>
      </c>
      <c r="B372" s="60"/>
      <c r="C372" s="62"/>
      <c r="D372" s="60"/>
      <c r="E372" s="60"/>
      <c r="F372" s="47"/>
      <c r="G372" s="48"/>
      <c r="H372" s="47"/>
      <c r="I372" s="42" t="str">
        <f>IF(ISBLANK(H372)," ",_xlfn.XLOOKUP(H372,Festivos!A:A,Festivos!B:B))</f>
        <v xml:space="preserve"> </v>
      </c>
      <c r="J372" s="49" t="str">
        <f>IFERROR(WORKDAY(Tabla3[[#This Row],[FECHA DE RADICACIÓN]],Tabla3[[#This Row],[DIAS HABILES RTA DP]],FESTIVOS),"")</f>
        <v/>
      </c>
      <c r="K372" s="50" t="str">
        <f ca="1">IFERROR(Tabla3[[#This Row],[FECHA DE VECIMIENTO]]-$D$1,"")</f>
        <v/>
      </c>
      <c r="L372" s="42" t="str">
        <f ca="1">IF(Tabla3[[#This Row],[DIAS FALTANTES PARA VENCIMIENTO]]="","",IF(Tabla3[[#This Row],[DIAS FALTANTES PARA VENCIMIENTO]]&lt;=0,Festivos!$T$2,IF(AND(Tabla3[[#This Row],[DIAS FALTANTES PARA VENCIMIENTO]]&gt;=1,Tabla3[[#This Row],[DIAS FALTANTES PARA VENCIMIENTO]]&lt;=$D$2),Festivos!$T$3,Festivos!$T$4)))</f>
        <v/>
      </c>
    </row>
    <row r="373" spans="1:12" x14ac:dyDescent="0.25">
      <c r="A373" s="42">
        <v>370</v>
      </c>
      <c r="B373" s="60"/>
      <c r="C373" s="62"/>
      <c r="D373" s="60"/>
      <c r="E373" s="60"/>
      <c r="F373" s="47"/>
      <c r="G373" s="48"/>
      <c r="H373" s="47"/>
      <c r="I373" s="42" t="str">
        <f>IF(ISBLANK(H373)," ",_xlfn.XLOOKUP(H373,Festivos!A:A,Festivos!B:B))</f>
        <v xml:space="preserve"> </v>
      </c>
      <c r="J373" s="49" t="str">
        <f>IFERROR(WORKDAY(Tabla3[[#This Row],[FECHA DE RADICACIÓN]],Tabla3[[#This Row],[DIAS HABILES RTA DP]],FESTIVOS),"")</f>
        <v/>
      </c>
      <c r="K373" s="50" t="str">
        <f ca="1">IFERROR(Tabla3[[#This Row],[FECHA DE VECIMIENTO]]-$D$1,"")</f>
        <v/>
      </c>
      <c r="L373" s="42" t="str">
        <f ca="1">IF(Tabla3[[#This Row],[DIAS FALTANTES PARA VENCIMIENTO]]="","",IF(Tabla3[[#This Row],[DIAS FALTANTES PARA VENCIMIENTO]]&lt;=0,Festivos!$T$2,IF(AND(Tabla3[[#This Row],[DIAS FALTANTES PARA VENCIMIENTO]]&gt;=1,Tabla3[[#This Row],[DIAS FALTANTES PARA VENCIMIENTO]]&lt;=$D$2),Festivos!$T$3,Festivos!$T$4)))</f>
        <v/>
      </c>
    </row>
    <row r="374" spans="1:12" x14ac:dyDescent="0.25">
      <c r="A374" s="42">
        <v>371</v>
      </c>
      <c r="B374" s="60"/>
      <c r="C374" s="62"/>
      <c r="D374" s="60"/>
      <c r="E374" s="60"/>
      <c r="F374" s="47"/>
      <c r="G374" s="48"/>
      <c r="H374" s="47"/>
      <c r="I374" s="42" t="str">
        <f>IF(ISBLANK(H374)," ",_xlfn.XLOOKUP(H374,Festivos!A:A,Festivos!B:B))</f>
        <v xml:space="preserve"> </v>
      </c>
      <c r="J374" s="49" t="str">
        <f>IFERROR(WORKDAY(Tabla3[[#This Row],[FECHA DE RADICACIÓN]],Tabla3[[#This Row],[DIAS HABILES RTA DP]],FESTIVOS),"")</f>
        <v/>
      </c>
      <c r="K374" s="50" t="str">
        <f ca="1">IFERROR(Tabla3[[#This Row],[FECHA DE VECIMIENTO]]-$D$1,"")</f>
        <v/>
      </c>
      <c r="L374" s="42" t="str">
        <f ca="1">IF(Tabla3[[#This Row],[DIAS FALTANTES PARA VENCIMIENTO]]="","",IF(Tabla3[[#This Row],[DIAS FALTANTES PARA VENCIMIENTO]]&lt;=0,Festivos!$T$2,IF(AND(Tabla3[[#This Row],[DIAS FALTANTES PARA VENCIMIENTO]]&gt;=1,Tabla3[[#This Row],[DIAS FALTANTES PARA VENCIMIENTO]]&lt;=$D$2),Festivos!$T$3,Festivos!$T$4)))</f>
        <v/>
      </c>
    </row>
    <row r="375" spans="1:12" x14ac:dyDescent="0.25">
      <c r="A375" s="42">
        <v>372</v>
      </c>
      <c r="B375" s="60"/>
      <c r="C375" s="62"/>
      <c r="D375" s="60"/>
      <c r="E375" s="60"/>
      <c r="F375" s="47"/>
      <c r="G375" s="48"/>
      <c r="H375" s="47"/>
      <c r="I375" s="42" t="str">
        <f>IF(ISBLANK(H375)," ",_xlfn.XLOOKUP(H375,Festivos!A:A,Festivos!B:B))</f>
        <v xml:space="preserve"> </v>
      </c>
      <c r="J375" s="49" t="str">
        <f>IFERROR(WORKDAY(Tabla3[[#This Row],[FECHA DE RADICACIÓN]],Tabla3[[#This Row],[DIAS HABILES RTA DP]],FESTIVOS),"")</f>
        <v/>
      </c>
      <c r="K375" s="50" t="str">
        <f ca="1">IFERROR(Tabla3[[#This Row],[FECHA DE VECIMIENTO]]-$D$1,"")</f>
        <v/>
      </c>
      <c r="L375" s="42" t="str">
        <f ca="1">IF(Tabla3[[#This Row],[DIAS FALTANTES PARA VENCIMIENTO]]="","",IF(Tabla3[[#This Row],[DIAS FALTANTES PARA VENCIMIENTO]]&lt;=0,Festivos!$T$2,IF(AND(Tabla3[[#This Row],[DIAS FALTANTES PARA VENCIMIENTO]]&gt;=1,Tabla3[[#This Row],[DIAS FALTANTES PARA VENCIMIENTO]]&lt;=$D$2),Festivos!$T$3,Festivos!$T$4)))</f>
        <v/>
      </c>
    </row>
    <row r="376" spans="1:12" x14ac:dyDescent="0.25">
      <c r="A376" s="42">
        <v>373</v>
      </c>
      <c r="B376" s="60"/>
      <c r="C376" s="62"/>
      <c r="D376" s="60"/>
      <c r="E376" s="60"/>
      <c r="F376" s="47"/>
      <c r="G376" s="48"/>
      <c r="H376" s="47"/>
      <c r="I376" s="42" t="str">
        <f>IF(ISBLANK(H376)," ",_xlfn.XLOOKUP(H376,Festivos!A:A,Festivos!B:B))</f>
        <v xml:space="preserve"> </v>
      </c>
      <c r="J376" s="49" t="str">
        <f>IFERROR(WORKDAY(Tabla3[[#This Row],[FECHA DE RADICACIÓN]],Tabla3[[#This Row],[DIAS HABILES RTA DP]],FESTIVOS),"")</f>
        <v/>
      </c>
      <c r="K376" s="50" t="str">
        <f ca="1">IFERROR(Tabla3[[#This Row],[FECHA DE VECIMIENTO]]-$D$1,"")</f>
        <v/>
      </c>
      <c r="L376" s="42" t="str">
        <f ca="1">IF(Tabla3[[#This Row],[DIAS FALTANTES PARA VENCIMIENTO]]="","",IF(Tabla3[[#This Row],[DIAS FALTANTES PARA VENCIMIENTO]]&lt;=0,Festivos!$T$2,IF(AND(Tabla3[[#This Row],[DIAS FALTANTES PARA VENCIMIENTO]]&gt;=1,Tabla3[[#This Row],[DIAS FALTANTES PARA VENCIMIENTO]]&lt;=$D$2),Festivos!$T$3,Festivos!$T$4)))</f>
        <v/>
      </c>
    </row>
    <row r="377" spans="1:12" x14ac:dyDescent="0.25">
      <c r="A377" s="42">
        <v>374</v>
      </c>
      <c r="B377" s="60"/>
      <c r="C377" s="62"/>
      <c r="D377" s="60"/>
      <c r="E377" s="60"/>
      <c r="F377" s="47"/>
      <c r="G377" s="48"/>
      <c r="H377" s="47"/>
      <c r="I377" s="42" t="str">
        <f>IF(ISBLANK(H377)," ",_xlfn.XLOOKUP(H377,Festivos!A:A,Festivos!B:B))</f>
        <v xml:space="preserve"> </v>
      </c>
      <c r="J377" s="49" t="str">
        <f>IFERROR(WORKDAY(Tabla3[[#This Row],[FECHA DE RADICACIÓN]],Tabla3[[#This Row],[DIAS HABILES RTA DP]],FESTIVOS),"")</f>
        <v/>
      </c>
      <c r="K377" s="50" t="str">
        <f ca="1">IFERROR(Tabla3[[#This Row],[FECHA DE VECIMIENTO]]-$D$1,"")</f>
        <v/>
      </c>
      <c r="L377" s="42" t="str">
        <f ca="1">IF(Tabla3[[#This Row],[DIAS FALTANTES PARA VENCIMIENTO]]="","",IF(Tabla3[[#This Row],[DIAS FALTANTES PARA VENCIMIENTO]]&lt;=0,Festivos!$T$2,IF(AND(Tabla3[[#This Row],[DIAS FALTANTES PARA VENCIMIENTO]]&gt;=1,Tabla3[[#This Row],[DIAS FALTANTES PARA VENCIMIENTO]]&lt;=$D$2),Festivos!$T$3,Festivos!$T$4)))</f>
        <v/>
      </c>
    </row>
    <row r="378" spans="1:12" x14ac:dyDescent="0.25">
      <c r="A378" s="42">
        <v>375</v>
      </c>
      <c r="B378" s="60"/>
      <c r="C378" s="62"/>
      <c r="D378" s="60"/>
      <c r="E378" s="60"/>
      <c r="F378" s="47"/>
      <c r="G378" s="48"/>
      <c r="H378" s="47"/>
      <c r="I378" s="42" t="str">
        <f>IF(ISBLANK(H378)," ",_xlfn.XLOOKUP(H378,Festivos!A:A,Festivos!B:B))</f>
        <v xml:space="preserve"> </v>
      </c>
      <c r="J378" s="49" t="str">
        <f>IFERROR(WORKDAY(Tabla3[[#This Row],[FECHA DE RADICACIÓN]],Tabla3[[#This Row],[DIAS HABILES RTA DP]],FESTIVOS),"")</f>
        <v/>
      </c>
      <c r="K378" s="50" t="str">
        <f ca="1">IFERROR(Tabla3[[#This Row],[FECHA DE VECIMIENTO]]-$D$1,"")</f>
        <v/>
      </c>
      <c r="L378" s="42" t="str">
        <f ca="1">IF(Tabla3[[#This Row],[DIAS FALTANTES PARA VENCIMIENTO]]="","",IF(Tabla3[[#This Row],[DIAS FALTANTES PARA VENCIMIENTO]]&lt;=0,Festivos!$T$2,IF(AND(Tabla3[[#This Row],[DIAS FALTANTES PARA VENCIMIENTO]]&gt;=1,Tabla3[[#This Row],[DIAS FALTANTES PARA VENCIMIENTO]]&lt;=$D$2),Festivos!$T$3,Festivos!$T$4)))</f>
        <v/>
      </c>
    </row>
    <row r="379" spans="1:12" x14ac:dyDescent="0.25">
      <c r="A379" s="42">
        <v>376</v>
      </c>
      <c r="B379" s="60"/>
      <c r="C379" s="62"/>
      <c r="D379" s="60"/>
      <c r="E379" s="60"/>
      <c r="F379" s="47"/>
      <c r="G379" s="48"/>
      <c r="H379" s="47"/>
      <c r="I379" s="42" t="str">
        <f>IF(ISBLANK(H379)," ",_xlfn.XLOOKUP(H379,Festivos!A:A,Festivos!B:B))</f>
        <v xml:space="preserve"> </v>
      </c>
      <c r="J379" s="49" t="str">
        <f>IFERROR(WORKDAY(Tabla3[[#This Row],[FECHA DE RADICACIÓN]],Tabla3[[#This Row],[DIAS HABILES RTA DP]],FESTIVOS),"")</f>
        <v/>
      </c>
      <c r="K379" s="50" t="str">
        <f ca="1">IFERROR(Tabla3[[#This Row],[FECHA DE VECIMIENTO]]-$D$1,"")</f>
        <v/>
      </c>
      <c r="L379" s="42" t="str">
        <f ca="1">IF(Tabla3[[#This Row],[DIAS FALTANTES PARA VENCIMIENTO]]="","",IF(Tabla3[[#This Row],[DIAS FALTANTES PARA VENCIMIENTO]]&lt;=0,Festivos!$T$2,IF(AND(Tabla3[[#This Row],[DIAS FALTANTES PARA VENCIMIENTO]]&gt;=1,Tabla3[[#This Row],[DIAS FALTANTES PARA VENCIMIENTO]]&lt;=$D$2),Festivos!$T$3,Festivos!$T$4)))</f>
        <v/>
      </c>
    </row>
    <row r="380" spans="1:12" x14ac:dyDescent="0.25">
      <c r="A380" s="42">
        <v>377</v>
      </c>
      <c r="B380" s="60"/>
      <c r="C380" s="62"/>
      <c r="D380" s="60"/>
      <c r="E380" s="60"/>
      <c r="F380" s="47"/>
      <c r="G380" s="48"/>
      <c r="H380" s="47"/>
      <c r="I380" s="42" t="str">
        <f>IF(ISBLANK(H380)," ",_xlfn.XLOOKUP(H380,Festivos!A:A,Festivos!B:B))</f>
        <v xml:space="preserve"> </v>
      </c>
      <c r="J380" s="49" t="str">
        <f>IFERROR(WORKDAY(Tabla3[[#This Row],[FECHA DE RADICACIÓN]],Tabla3[[#This Row],[DIAS HABILES RTA DP]],FESTIVOS),"")</f>
        <v/>
      </c>
      <c r="K380" s="50" t="str">
        <f ca="1">IFERROR(Tabla3[[#This Row],[FECHA DE VECIMIENTO]]-$D$1,"")</f>
        <v/>
      </c>
      <c r="L380" s="42" t="str">
        <f ca="1">IF(Tabla3[[#This Row],[DIAS FALTANTES PARA VENCIMIENTO]]="","",IF(Tabla3[[#This Row],[DIAS FALTANTES PARA VENCIMIENTO]]&lt;=0,Festivos!$T$2,IF(AND(Tabla3[[#This Row],[DIAS FALTANTES PARA VENCIMIENTO]]&gt;=1,Tabla3[[#This Row],[DIAS FALTANTES PARA VENCIMIENTO]]&lt;=$D$2),Festivos!$T$3,Festivos!$T$4)))</f>
        <v/>
      </c>
    </row>
    <row r="381" spans="1:12" x14ac:dyDescent="0.25">
      <c r="A381" s="42">
        <v>378</v>
      </c>
      <c r="B381" s="60"/>
      <c r="C381" s="62"/>
      <c r="D381" s="60"/>
      <c r="E381" s="60"/>
      <c r="F381" s="47"/>
      <c r="G381" s="48"/>
      <c r="H381" s="47"/>
      <c r="I381" s="42" t="str">
        <f>IF(ISBLANK(H381)," ",_xlfn.XLOOKUP(H381,Festivos!A:A,Festivos!B:B))</f>
        <v xml:space="preserve"> </v>
      </c>
      <c r="J381" s="49" t="str">
        <f>IFERROR(WORKDAY(Tabla3[[#This Row],[FECHA DE RADICACIÓN]],Tabla3[[#This Row],[DIAS HABILES RTA DP]],FESTIVOS),"")</f>
        <v/>
      </c>
      <c r="K381" s="50" t="str">
        <f ca="1">IFERROR(Tabla3[[#This Row],[FECHA DE VECIMIENTO]]-$D$1,"")</f>
        <v/>
      </c>
      <c r="L381" s="42" t="str">
        <f ca="1">IF(Tabla3[[#This Row],[DIAS FALTANTES PARA VENCIMIENTO]]="","",IF(Tabla3[[#This Row],[DIAS FALTANTES PARA VENCIMIENTO]]&lt;=0,Festivos!$T$2,IF(AND(Tabla3[[#This Row],[DIAS FALTANTES PARA VENCIMIENTO]]&gt;=1,Tabla3[[#This Row],[DIAS FALTANTES PARA VENCIMIENTO]]&lt;=$D$2),Festivos!$T$3,Festivos!$T$4)))</f>
        <v/>
      </c>
    </row>
    <row r="382" spans="1:12" x14ac:dyDescent="0.25">
      <c r="A382" s="42">
        <v>379</v>
      </c>
      <c r="B382" s="60"/>
      <c r="C382" s="62"/>
      <c r="D382" s="60"/>
      <c r="E382" s="60"/>
      <c r="F382" s="47"/>
      <c r="G382" s="48"/>
      <c r="H382" s="47"/>
      <c r="I382" s="42" t="str">
        <f>IF(ISBLANK(H382)," ",_xlfn.XLOOKUP(H382,Festivos!A:A,Festivos!B:B))</f>
        <v xml:space="preserve"> </v>
      </c>
      <c r="J382" s="49" t="str">
        <f>IFERROR(WORKDAY(Tabla3[[#This Row],[FECHA DE RADICACIÓN]],Tabla3[[#This Row],[DIAS HABILES RTA DP]],FESTIVOS),"")</f>
        <v/>
      </c>
      <c r="K382" s="50" t="str">
        <f ca="1">IFERROR(Tabla3[[#This Row],[FECHA DE VECIMIENTO]]-$D$1,"")</f>
        <v/>
      </c>
      <c r="L382" s="42" t="str">
        <f ca="1">IF(Tabla3[[#This Row],[DIAS FALTANTES PARA VENCIMIENTO]]="","",IF(Tabla3[[#This Row],[DIAS FALTANTES PARA VENCIMIENTO]]&lt;=0,Festivos!$T$2,IF(AND(Tabla3[[#This Row],[DIAS FALTANTES PARA VENCIMIENTO]]&gt;=1,Tabla3[[#This Row],[DIAS FALTANTES PARA VENCIMIENTO]]&lt;=$D$2),Festivos!$T$3,Festivos!$T$4)))</f>
        <v/>
      </c>
    </row>
    <row r="383" spans="1:12" x14ac:dyDescent="0.25">
      <c r="A383" s="42">
        <v>380</v>
      </c>
      <c r="B383" s="60"/>
      <c r="C383" s="62"/>
      <c r="D383" s="60"/>
      <c r="E383" s="60"/>
      <c r="F383" s="47"/>
      <c r="G383" s="48"/>
      <c r="H383" s="47"/>
      <c r="I383" s="42" t="str">
        <f>IF(ISBLANK(H383)," ",_xlfn.XLOOKUP(H383,Festivos!A:A,Festivos!B:B))</f>
        <v xml:space="preserve"> </v>
      </c>
      <c r="J383" s="49" t="str">
        <f>IFERROR(WORKDAY(Tabla3[[#This Row],[FECHA DE RADICACIÓN]],Tabla3[[#This Row],[DIAS HABILES RTA DP]],FESTIVOS),"")</f>
        <v/>
      </c>
      <c r="K383" s="50" t="str">
        <f ca="1">IFERROR(Tabla3[[#This Row],[FECHA DE VECIMIENTO]]-$D$1,"")</f>
        <v/>
      </c>
      <c r="L383" s="42" t="str">
        <f ca="1">IF(Tabla3[[#This Row],[DIAS FALTANTES PARA VENCIMIENTO]]="","",IF(Tabla3[[#This Row],[DIAS FALTANTES PARA VENCIMIENTO]]&lt;=0,Festivos!$T$2,IF(AND(Tabla3[[#This Row],[DIAS FALTANTES PARA VENCIMIENTO]]&gt;=1,Tabla3[[#This Row],[DIAS FALTANTES PARA VENCIMIENTO]]&lt;=$D$2),Festivos!$T$3,Festivos!$T$4)))</f>
        <v/>
      </c>
    </row>
    <row r="384" spans="1:12" x14ac:dyDescent="0.25">
      <c r="A384" s="42">
        <v>381</v>
      </c>
      <c r="B384" s="60"/>
      <c r="C384" s="62"/>
      <c r="D384" s="60"/>
      <c r="E384" s="60"/>
      <c r="F384" s="47"/>
      <c r="G384" s="48"/>
      <c r="H384" s="47"/>
      <c r="I384" s="42" t="str">
        <f>IF(ISBLANK(H384)," ",_xlfn.XLOOKUP(H384,Festivos!A:A,Festivos!B:B))</f>
        <v xml:space="preserve"> </v>
      </c>
      <c r="J384" s="49" t="str">
        <f>IFERROR(WORKDAY(Tabla3[[#This Row],[FECHA DE RADICACIÓN]],Tabla3[[#This Row],[DIAS HABILES RTA DP]],FESTIVOS),"")</f>
        <v/>
      </c>
      <c r="K384" s="50" t="str">
        <f ca="1">IFERROR(Tabla3[[#This Row],[FECHA DE VECIMIENTO]]-$D$1,"")</f>
        <v/>
      </c>
      <c r="L384" s="42" t="str">
        <f ca="1">IF(Tabla3[[#This Row],[DIAS FALTANTES PARA VENCIMIENTO]]="","",IF(Tabla3[[#This Row],[DIAS FALTANTES PARA VENCIMIENTO]]&lt;=0,Festivos!$T$2,IF(AND(Tabla3[[#This Row],[DIAS FALTANTES PARA VENCIMIENTO]]&gt;=1,Tabla3[[#This Row],[DIAS FALTANTES PARA VENCIMIENTO]]&lt;=$D$2),Festivos!$T$3,Festivos!$T$4)))</f>
        <v/>
      </c>
    </row>
    <row r="385" spans="1:12" x14ac:dyDescent="0.25">
      <c r="A385" s="42">
        <v>382</v>
      </c>
      <c r="B385" s="60"/>
      <c r="C385" s="62"/>
      <c r="D385" s="60"/>
      <c r="E385" s="60"/>
      <c r="F385" s="47"/>
      <c r="G385" s="48"/>
      <c r="H385" s="47"/>
      <c r="I385" s="42" t="str">
        <f>IF(ISBLANK(H385)," ",_xlfn.XLOOKUP(H385,Festivos!A:A,Festivos!B:B))</f>
        <v xml:space="preserve"> </v>
      </c>
      <c r="J385" s="49" t="str">
        <f>IFERROR(WORKDAY(Tabla3[[#This Row],[FECHA DE RADICACIÓN]],Tabla3[[#This Row],[DIAS HABILES RTA DP]],FESTIVOS),"")</f>
        <v/>
      </c>
      <c r="K385" s="50" t="str">
        <f ca="1">IFERROR(Tabla3[[#This Row],[FECHA DE VECIMIENTO]]-$D$1,"")</f>
        <v/>
      </c>
      <c r="L385" s="42" t="str">
        <f ca="1">IF(Tabla3[[#This Row],[DIAS FALTANTES PARA VENCIMIENTO]]="","",IF(Tabla3[[#This Row],[DIAS FALTANTES PARA VENCIMIENTO]]&lt;=0,Festivos!$T$2,IF(AND(Tabla3[[#This Row],[DIAS FALTANTES PARA VENCIMIENTO]]&gt;=1,Tabla3[[#This Row],[DIAS FALTANTES PARA VENCIMIENTO]]&lt;=$D$2),Festivos!$T$3,Festivos!$T$4)))</f>
        <v/>
      </c>
    </row>
    <row r="386" spans="1:12" x14ac:dyDescent="0.25">
      <c r="A386" s="42">
        <v>383</v>
      </c>
      <c r="B386" s="60"/>
      <c r="C386" s="62"/>
      <c r="D386" s="60"/>
      <c r="E386" s="60"/>
      <c r="F386" s="47"/>
      <c r="G386" s="48"/>
      <c r="H386" s="47"/>
      <c r="I386" s="42" t="str">
        <f>IF(ISBLANK(H386)," ",_xlfn.XLOOKUP(H386,Festivos!A:A,Festivos!B:B))</f>
        <v xml:space="preserve"> </v>
      </c>
      <c r="J386" s="49" t="str">
        <f>IFERROR(WORKDAY(Tabla3[[#This Row],[FECHA DE RADICACIÓN]],Tabla3[[#This Row],[DIAS HABILES RTA DP]],FESTIVOS),"")</f>
        <v/>
      </c>
      <c r="K386" s="50" t="str">
        <f ca="1">IFERROR(Tabla3[[#This Row],[FECHA DE VECIMIENTO]]-$D$1,"")</f>
        <v/>
      </c>
      <c r="L386" s="42" t="str">
        <f ca="1">IF(Tabla3[[#This Row],[DIAS FALTANTES PARA VENCIMIENTO]]="","",IF(Tabla3[[#This Row],[DIAS FALTANTES PARA VENCIMIENTO]]&lt;=0,Festivos!$T$2,IF(AND(Tabla3[[#This Row],[DIAS FALTANTES PARA VENCIMIENTO]]&gt;=1,Tabla3[[#This Row],[DIAS FALTANTES PARA VENCIMIENTO]]&lt;=$D$2),Festivos!$T$3,Festivos!$T$4)))</f>
        <v/>
      </c>
    </row>
    <row r="387" spans="1:12" x14ac:dyDescent="0.25">
      <c r="A387" s="42">
        <v>384</v>
      </c>
      <c r="B387" s="60"/>
      <c r="C387" s="62"/>
      <c r="D387" s="60"/>
      <c r="E387" s="60"/>
      <c r="F387" s="47"/>
      <c r="G387" s="48"/>
      <c r="H387" s="47"/>
      <c r="I387" s="42" t="str">
        <f>IF(ISBLANK(H387)," ",_xlfn.XLOOKUP(H387,Festivos!A:A,Festivos!B:B))</f>
        <v xml:space="preserve"> </v>
      </c>
      <c r="J387" s="49" t="str">
        <f>IFERROR(WORKDAY(Tabla3[[#This Row],[FECHA DE RADICACIÓN]],Tabla3[[#This Row],[DIAS HABILES RTA DP]],FESTIVOS),"")</f>
        <v/>
      </c>
      <c r="K387" s="50" t="str">
        <f ca="1">IFERROR(Tabla3[[#This Row],[FECHA DE VECIMIENTO]]-$D$1,"")</f>
        <v/>
      </c>
      <c r="L387" s="42" t="str">
        <f ca="1">IF(Tabla3[[#This Row],[DIAS FALTANTES PARA VENCIMIENTO]]="","",IF(Tabla3[[#This Row],[DIAS FALTANTES PARA VENCIMIENTO]]&lt;=0,Festivos!$T$2,IF(AND(Tabla3[[#This Row],[DIAS FALTANTES PARA VENCIMIENTO]]&gt;=1,Tabla3[[#This Row],[DIAS FALTANTES PARA VENCIMIENTO]]&lt;=$D$2),Festivos!$T$3,Festivos!$T$4)))</f>
        <v/>
      </c>
    </row>
    <row r="388" spans="1:12" x14ac:dyDescent="0.25">
      <c r="A388" s="42">
        <v>385</v>
      </c>
      <c r="B388" s="60"/>
      <c r="C388" s="62"/>
      <c r="D388" s="60"/>
      <c r="E388" s="60"/>
      <c r="F388" s="47"/>
      <c r="G388" s="48"/>
      <c r="H388" s="47"/>
      <c r="I388" s="42" t="str">
        <f>IF(ISBLANK(H388)," ",_xlfn.XLOOKUP(H388,Festivos!A:A,Festivos!B:B))</f>
        <v xml:space="preserve"> </v>
      </c>
      <c r="J388" s="49" t="str">
        <f>IFERROR(WORKDAY(Tabla3[[#This Row],[FECHA DE RADICACIÓN]],Tabla3[[#This Row],[DIAS HABILES RTA DP]],FESTIVOS),"")</f>
        <v/>
      </c>
      <c r="K388" s="50" t="str">
        <f ca="1">IFERROR(Tabla3[[#This Row],[FECHA DE VECIMIENTO]]-$D$1,"")</f>
        <v/>
      </c>
      <c r="L388" s="42" t="str">
        <f ca="1">IF(Tabla3[[#This Row],[DIAS FALTANTES PARA VENCIMIENTO]]="","",IF(Tabla3[[#This Row],[DIAS FALTANTES PARA VENCIMIENTO]]&lt;=0,Festivos!$T$2,IF(AND(Tabla3[[#This Row],[DIAS FALTANTES PARA VENCIMIENTO]]&gt;=1,Tabla3[[#This Row],[DIAS FALTANTES PARA VENCIMIENTO]]&lt;=$D$2),Festivos!$T$3,Festivos!$T$4)))</f>
        <v/>
      </c>
    </row>
    <row r="389" spans="1:12" x14ac:dyDescent="0.25">
      <c r="A389" s="42">
        <v>386</v>
      </c>
      <c r="B389" s="60"/>
      <c r="C389" s="62"/>
      <c r="D389" s="60"/>
      <c r="E389" s="60"/>
      <c r="F389" s="47"/>
      <c r="G389" s="48"/>
      <c r="H389" s="47"/>
      <c r="I389" s="42" t="str">
        <f>IF(ISBLANK(H389)," ",_xlfn.XLOOKUP(H389,Festivos!A:A,Festivos!B:B))</f>
        <v xml:space="preserve"> </v>
      </c>
      <c r="J389" s="49" t="str">
        <f>IFERROR(WORKDAY(Tabla3[[#This Row],[FECHA DE RADICACIÓN]],Tabla3[[#This Row],[DIAS HABILES RTA DP]],FESTIVOS),"")</f>
        <v/>
      </c>
      <c r="K389" s="50" t="str">
        <f ca="1">IFERROR(Tabla3[[#This Row],[FECHA DE VECIMIENTO]]-$D$1,"")</f>
        <v/>
      </c>
      <c r="L389" s="42" t="str">
        <f ca="1">IF(Tabla3[[#This Row],[DIAS FALTANTES PARA VENCIMIENTO]]="","",IF(Tabla3[[#This Row],[DIAS FALTANTES PARA VENCIMIENTO]]&lt;=0,Festivos!$T$2,IF(AND(Tabla3[[#This Row],[DIAS FALTANTES PARA VENCIMIENTO]]&gt;=1,Tabla3[[#This Row],[DIAS FALTANTES PARA VENCIMIENTO]]&lt;=$D$2),Festivos!$T$3,Festivos!$T$4)))</f>
        <v/>
      </c>
    </row>
    <row r="390" spans="1:12" x14ac:dyDescent="0.25">
      <c r="A390" s="42">
        <v>387</v>
      </c>
      <c r="B390" s="60"/>
      <c r="C390" s="62"/>
      <c r="D390" s="60"/>
      <c r="E390" s="60"/>
      <c r="F390" s="47"/>
      <c r="G390" s="48"/>
      <c r="H390" s="47"/>
      <c r="I390" s="42" t="str">
        <f>IF(ISBLANK(H390)," ",_xlfn.XLOOKUP(H390,Festivos!A:A,Festivos!B:B))</f>
        <v xml:space="preserve"> </v>
      </c>
      <c r="J390" s="49" t="str">
        <f>IFERROR(WORKDAY(Tabla3[[#This Row],[FECHA DE RADICACIÓN]],Tabla3[[#This Row],[DIAS HABILES RTA DP]],FESTIVOS),"")</f>
        <v/>
      </c>
      <c r="K390" s="50" t="str">
        <f ca="1">IFERROR(Tabla3[[#This Row],[FECHA DE VECIMIENTO]]-$D$1,"")</f>
        <v/>
      </c>
      <c r="L390" s="42" t="str">
        <f ca="1">IF(Tabla3[[#This Row],[DIAS FALTANTES PARA VENCIMIENTO]]="","",IF(Tabla3[[#This Row],[DIAS FALTANTES PARA VENCIMIENTO]]&lt;=0,Festivos!$T$2,IF(AND(Tabla3[[#This Row],[DIAS FALTANTES PARA VENCIMIENTO]]&gt;=1,Tabla3[[#This Row],[DIAS FALTANTES PARA VENCIMIENTO]]&lt;=$D$2),Festivos!$T$3,Festivos!$T$4)))</f>
        <v/>
      </c>
    </row>
    <row r="391" spans="1:12" x14ac:dyDescent="0.25">
      <c r="A391" s="42">
        <v>388</v>
      </c>
      <c r="B391" s="60"/>
      <c r="C391" s="62"/>
      <c r="D391" s="60"/>
      <c r="E391" s="60"/>
      <c r="F391" s="47"/>
      <c r="G391" s="48"/>
      <c r="H391" s="47"/>
      <c r="I391" s="42" t="str">
        <f>IF(ISBLANK(H391)," ",_xlfn.XLOOKUP(H391,Festivos!A:A,Festivos!B:B))</f>
        <v xml:space="preserve"> </v>
      </c>
      <c r="J391" s="49" t="str">
        <f>IFERROR(WORKDAY(Tabla3[[#This Row],[FECHA DE RADICACIÓN]],Tabla3[[#This Row],[DIAS HABILES RTA DP]],FESTIVOS),"")</f>
        <v/>
      </c>
      <c r="K391" s="50" t="str">
        <f ca="1">IFERROR(Tabla3[[#This Row],[FECHA DE VECIMIENTO]]-$D$1,"")</f>
        <v/>
      </c>
      <c r="L391" s="42" t="str">
        <f ca="1">IF(Tabla3[[#This Row],[DIAS FALTANTES PARA VENCIMIENTO]]="","",IF(Tabla3[[#This Row],[DIAS FALTANTES PARA VENCIMIENTO]]&lt;=0,Festivos!$T$2,IF(AND(Tabla3[[#This Row],[DIAS FALTANTES PARA VENCIMIENTO]]&gt;=1,Tabla3[[#This Row],[DIAS FALTANTES PARA VENCIMIENTO]]&lt;=$D$2),Festivos!$T$3,Festivos!$T$4)))</f>
        <v/>
      </c>
    </row>
    <row r="392" spans="1:12" x14ac:dyDescent="0.25">
      <c r="A392" s="42">
        <v>389</v>
      </c>
      <c r="B392" s="60"/>
      <c r="C392" s="62"/>
      <c r="D392" s="60"/>
      <c r="E392" s="60"/>
      <c r="F392" s="47"/>
      <c r="G392" s="48"/>
      <c r="H392" s="47"/>
      <c r="I392" s="42" t="str">
        <f>IF(ISBLANK(H392)," ",_xlfn.XLOOKUP(H392,Festivos!A:A,Festivos!B:B))</f>
        <v xml:space="preserve"> </v>
      </c>
      <c r="J392" s="49" t="str">
        <f>IFERROR(WORKDAY(Tabla3[[#This Row],[FECHA DE RADICACIÓN]],Tabla3[[#This Row],[DIAS HABILES RTA DP]],FESTIVOS),"")</f>
        <v/>
      </c>
      <c r="K392" s="50" t="str">
        <f ca="1">IFERROR(Tabla3[[#This Row],[FECHA DE VECIMIENTO]]-$D$1,"")</f>
        <v/>
      </c>
      <c r="L392" s="42" t="str">
        <f ca="1">IF(Tabla3[[#This Row],[DIAS FALTANTES PARA VENCIMIENTO]]="","",IF(Tabla3[[#This Row],[DIAS FALTANTES PARA VENCIMIENTO]]&lt;=0,Festivos!$T$2,IF(AND(Tabla3[[#This Row],[DIAS FALTANTES PARA VENCIMIENTO]]&gt;=1,Tabla3[[#This Row],[DIAS FALTANTES PARA VENCIMIENTO]]&lt;=$D$2),Festivos!$T$3,Festivos!$T$4)))</f>
        <v/>
      </c>
    </row>
    <row r="393" spans="1:12" x14ac:dyDescent="0.25">
      <c r="A393" s="42">
        <v>390</v>
      </c>
      <c r="B393" s="60"/>
      <c r="C393" s="62"/>
      <c r="D393" s="60"/>
      <c r="E393" s="60"/>
      <c r="F393" s="47"/>
      <c r="G393" s="48"/>
      <c r="H393" s="47"/>
      <c r="I393" s="42" t="str">
        <f>IF(ISBLANK(H393)," ",_xlfn.XLOOKUP(H393,Festivos!A:A,Festivos!B:B))</f>
        <v xml:space="preserve"> </v>
      </c>
      <c r="J393" s="49" t="str">
        <f>IFERROR(WORKDAY(Tabla3[[#This Row],[FECHA DE RADICACIÓN]],Tabla3[[#This Row],[DIAS HABILES RTA DP]],FESTIVOS),"")</f>
        <v/>
      </c>
      <c r="K393" s="50" t="str">
        <f ca="1">IFERROR(Tabla3[[#This Row],[FECHA DE VECIMIENTO]]-$D$1,"")</f>
        <v/>
      </c>
      <c r="L393" s="42" t="str">
        <f ca="1">IF(Tabla3[[#This Row],[DIAS FALTANTES PARA VENCIMIENTO]]="","",IF(Tabla3[[#This Row],[DIAS FALTANTES PARA VENCIMIENTO]]&lt;=0,Festivos!$T$2,IF(AND(Tabla3[[#This Row],[DIAS FALTANTES PARA VENCIMIENTO]]&gt;=1,Tabla3[[#This Row],[DIAS FALTANTES PARA VENCIMIENTO]]&lt;=$D$2),Festivos!$T$3,Festivos!$T$4)))</f>
        <v/>
      </c>
    </row>
    <row r="394" spans="1:12" x14ac:dyDescent="0.25">
      <c r="A394" s="42">
        <v>391</v>
      </c>
      <c r="B394" s="60"/>
      <c r="C394" s="62"/>
      <c r="D394" s="60"/>
      <c r="E394" s="60"/>
      <c r="F394" s="47"/>
      <c r="G394" s="48"/>
      <c r="H394" s="47"/>
      <c r="I394" s="42" t="str">
        <f>IF(ISBLANK(H394)," ",_xlfn.XLOOKUP(H394,Festivos!A:A,Festivos!B:B))</f>
        <v xml:space="preserve"> </v>
      </c>
      <c r="J394" s="49" t="str">
        <f>IFERROR(WORKDAY(Tabla3[[#This Row],[FECHA DE RADICACIÓN]],Tabla3[[#This Row],[DIAS HABILES RTA DP]],FESTIVOS),"")</f>
        <v/>
      </c>
      <c r="K394" s="50" t="str">
        <f ca="1">IFERROR(Tabla3[[#This Row],[FECHA DE VECIMIENTO]]-$D$1,"")</f>
        <v/>
      </c>
      <c r="L394" s="42" t="str">
        <f ca="1">IF(Tabla3[[#This Row],[DIAS FALTANTES PARA VENCIMIENTO]]="","",IF(Tabla3[[#This Row],[DIAS FALTANTES PARA VENCIMIENTO]]&lt;=0,Festivos!$T$2,IF(AND(Tabla3[[#This Row],[DIAS FALTANTES PARA VENCIMIENTO]]&gt;=1,Tabla3[[#This Row],[DIAS FALTANTES PARA VENCIMIENTO]]&lt;=$D$2),Festivos!$T$3,Festivos!$T$4)))</f>
        <v/>
      </c>
    </row>
    <row r="395" spans="1:12" x14ac:dyDescent="0.25">
      <c r="A395" s="42">
        <v>392</v>
      </c>
    </row>
    <row r="396" spans="1:12" x14ac:dyDescent="0.25">
      <c r="A396" s="42">
        <v>393</v>
      </c>
    </row>
    <row r="397" spans="1:12" x14ac:dyDescent="0.25">
      <c r="A397" s="42">
        <v>394</v>
      </c>
    </row>
    <row r="398" spans="1:12" x14ac:dyDescent="0.25">
      <c r="A398" s="42">
        <v>395</v>
      </c>
    </row>
    <row r="399" spans="1:12" x14ac:dyDescent="0.25">
      <c r="A399" s="42">
        <v>396</v>
      </c>
    </row>
    <row r="400" spans="1:12" x14ac:dyDescent="0.25">
      <c r="A400" s="42">
        <v>397</v>
      </c>
    </row>
    <row r="401" spans="1:1" x14ac:dyDescent="0.25">
      <c r="A401" s="42">
        <v>398</v>
      </c>
    </row>
  </sheetData>
  <mergeCells count="2">
    <mergeCell ref="B2:C2"/>
    <mergeCell ref="D1:E1"/>
  </mergeCells>
  <phoneticPr fontId="3" type="noConversion"/>
  <conditionalFormatting sqref="B1:B104 B131:B1048576">
    <cfRule type="duplicateValues" dxfId="88" priority="20"/>
  </conditionalFormatting>
  <conditionalFormatting sqref="B105:B130">
    <cfRule type="duplicateValues" dxfId="87" priority="327"/>
  </conditionalFormatting>
  <conditionalFormatting sqref="L12:L13 L15:L21 L32 L36 L47 L57:L62 L65:L67 L69:L71 L76 L78 L81:L90 L92:L93 L95:L96 L98:L99 L4:N11 L14:N14 L22:N31 L33:N35 L37:N46 L48:N56 L63:N64 L68:N68 L72:N75 L77:N77 L79:N80 L91:N91 L94:N94 L97:N97 L100:N394 M15:M17 M19:M21 N12:N13 N15:N21 N32 N36 N47 N57:N62 N65:N67 N69:N71 N76 N78 N81:N90 N92:N93 N95:N96 N98:N99">
    <cfRule type="containsText" dxfId="86" priority="33" operator="containsText" text="Con tiempo">
      <formula>NOT(ISERROR(SEARCH("Con tiempo",L4)))</formula>
    </cfRule>
    <cfRule type="containsText" dxfId="85" priority="34" operator="containsText" text="Vencido">
      <formula>NOT(ISERROR(SEARCH("Vencido",L4)))</formula>
    </cfRule>
    <cfRule type="containsText" dxfId="84" priority="35" operator="containsText" text="Por vencer">
      <formula>NOT(ISERROR(SEARCH("Por vencer",L4)))</formula>
    </cfRule>
  </conditionalFormatting>
  <conditionalFormatting sqref="M12:M13 M32 M36 M47 M57:M62">
    <cfRule type="containsText" dxfId="83" priority="3" operator="containsText" text="Con tiempo">
      <formula>NOT(ISERROR(SEARCH("Con tiempo",M12)))</formula>
    </cfRule>
    <cfRule type="containsText" dxfId="82" priority="4" operator="containsText" text="Vencido">
      <formula>NOT(ISERROR(SEARCH("Vencido",M12)))</formula>
    </cfRule>
    <cfRule type="containsText" dxfId="81" priority="5" operator="containsText" text="Por vencer">
      <formula>NOT(ISERROR(SEARCH("Por vencer",M12)))</formula>
    </cfRule>
  </conditionalFormatting>
  <conditionalFormatting sqref="M65:M67 M69:M71 M76 M78 M81:M90 M92:M93 M95:M96 M98:M99">
    <cfRule type="containsText" dxfId="80" priority="6" operator="containsText" text="Con tiempo">
      <formula>NOT(ISERROR(SEARCH("Con tiempo",M65)))</formula>
    </cfRule>
    <cfRule type="containsText" dxfId="79" priority="7" operator="containsText" text="Vencido">
      <formula>NOT(ISERROR(SEARCH("Vencido",M65)))</formula>
    </cfRule>
    <cfRule type="containsText" dxfId="78" priority="8" operator="containsText" text="Por vencer">
      <formula>NOT(ISERROR(SEARCH("Por vencer",M65)))</formula>
    </cfRule>
  </conditionalFormatting>
  <conditionalFormatting sqref="R4:R1048576">
    <cfRule type="containsText" dxfId="77" priority="9" operator="containsText" text="CON ACUSE FALTA CIERRE DE RADICADO">
      <formula>NOT(ISERROR(SEARCH("CON ACUSE FALTA CIERRE DE RADICADO",R4)))</formula>
    </cfRule>
    <cfRule type="containsText" dxfId="76" priority="11" operator="containsText" text="TRAMITE CERRADO">
      <formula>NOT(ISERROR(SEARCH("TRAMITE CERRADO",R4)))</formula>
    </cfRule>
    <cfRule type="containsText" dxfId="75" priority="12" operator="containsText" text="SIN RESPUESTA">
      <formula>NOT(ISERROR(SEARCH("SIN RESPUESTA",R4)))</formula>
    </cfRule>
    <cfRule type="containsText" dxfId="74" priority="14" operator="containsText" text="EN FIRMAS">
      <formula>NOT(ISERROR(SEARCH("EN FIRMAS",R4)))</formula>
    </cfRule>
  </conditionalFormatting>
  <dataValidations count="4">
    <dataValidation type="list" allowBlank="1" showInputMessage="1" showErrorMessage="1" sqref="G63 G88:G104 G110:G394 G4:G53" xr:uid="{0B43BB11-E29F-4FB2-B99E-F9B8262B0743}">
      <formula1>INDIRECT($F4)</formula1>
    </dataValidation>
    <dataValidation type="list" allowBlank="1" showInputMessage="1" showErrorMessage="1" sqref="G105:G109" xr:uid="{5F896BD2-4658-43F7-8438-31F893796361}">
      <formula1>INDIRECT($D105)</formula1>
    </dataValidation>
    <dataValidation type="list" allowBlank="1" showInputMessage="1" showErrorMessage="1" sqref="F117:F394 F4:F109" xr:uid="{2ECDF6ED-2DB9-4344-96BD-E25CA3152F15}">
      <formula1>Dependencias</formula1>
    </dataValidation>
    <dataValidation type="list" allowBlank="1" showInputMessage="1" showErrorMessage="1" sqref="H3:H394" xr:uid="{17CBB311-78F3-4F59-A1EE-1786767B1CBA}">
      <formula1>Tipos_DP</formula1>
    </dataValidation>
  </dataValidations>
  <pageMargins left="0.7" right="0.7" top="0.75" bottom="0.75" header="0.3" footer="0.3"/>
  <pageSetup paperSize="9" orientation="portrait" r:id="rId1"/>
  <ignoredErrors>
    <ignoredError sqref="G105:G109 G111 G115" listDataValidatio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4B7F1-536E-49B1-8EDD-F766F62F0726}">
  <dimension ref="A1:R2"/>
  <sheetViews>
    <sheetView workbookViewId="0">
      <selection activeCell="C6" sqref="C6"/>
    </sheetView>
  </sheetViews>
  <sheetFormatPr baseColWidth="10" defaultColWidth="9.140625" defaultRowHeight="15" x14ac:dyDescent="0.25"/>
  <cols>
    <col min="1" max="1" width="12" bestFit="1" customWidth="1"/>
    <col min="2" max="2" width="18.140625" bestFit="1" customWidth="1"/>
    <col min="3" max="3" width="60" bestFit="1" customWidth="1"/>
    <col min="4" max="4" width="56" bestFit="1" customWidth="1"/>
    <col min="5" max="5" width="8.85546875" bestFit="1" customWidth="1"/>
    <col min="6" max="6" width="28.5703125" bestFit="1" customWidth="1"/>
    <col min="7" max="7" width="22.85546875" bestFit="1" customWidth="1"/>
    <col min="8" max="8" width="8.7109375" bestFit="1" customWidth="1"/>
    <col min="9" max="9" width="8.42578125" bestFit="1" customWidth="1"/>
    <col min="10" max="10" width="9" bestFit="1" customWidth="1"/>
    <col min="11" max="11" width="8.28515625" bestFit="1" customWidth="1"/>
    <col min="12" max="12" width="8.42578125" bestFit="1" customWidth="1"/>
    <col min="13" max="14" width="8.85546875" bestFit="1" customWidth="1"/>
    <col min="15" max="15" width="12" bestFit="1" customWidth="1"/>
    <col min="16" max="16" width="7.5703125" bestFit="1" customWidth="1"/>
    <col min="17" max="17" width="20.7109375" bestFit="1" customWidth="1"/>
    <col min="18" max="18" width="16.42578125" bestFit="1" customWidth="1"/>
  </cols>
  <sheetData>
    <row r="1" spans="1:18" ht="63.75" x14ac:dyDescent="0.25">
      <c r="A1" s="81" t="s">
        <v>61</v>
      </c>
      <c r="B1" s="82" t="s">
        <v>62</v>
      </c>
      <c r="C1" s="81" t="s">
        <v>63</v>
      </c>
      <c r="D1" s="81" t="s">
        <v>64</v>
      </c>
      <c r="E1" s="81" t="s">
        <v>65</v>
      </c>
      <c r="F1" s="81" t="s">
        <v>18</v>
      </c>
      <c r="G1" s="81" t="s">
        <v>66</v>
      </c>
      <c r="H1" s="83" t="s">
        <v>67</v>
      </c>
      <c r="I1" s="83" t="s">
        <v>68</v>
      </c>
      <c r="J1" s="83" t="s">
        <v>14</v>
      </c>
      <c r="K1" s="83" t="s">
        <v>57</v>
      </c>
      <c r="L1" s="81" t="s">
        <v>69</v>
      </c>
      <c r="M1" s="81" t="s">
        <v>70</v>
      </c>
      <c r="N1" s="81" t="s">
        <v>71</v>
      </c>
      <c r="O1" s="81" t="s">
        <v>72</v>
      </c>
      <c r="P1" s="81" t="s">
        <v>73</v>
      </c>
      <c r="Q1" s="81" t="s">
        <v>374</v>
      </c>
      <c r="R1" t="s">
        <v>375</v>
      </c>
    </row>
    <row r="2" spans="1:18" x14ac:dyDescent="0.25">
      <c r="A2">
        <v>20225210029022</v>
      </c>
      <c r="B2" t="s">
        <v>376</v>
      </c>
      <c r="C2" t="s">
        <v>377</v>
      </c>
      <c r="D2" t="s">
        <v>378</v>
      </c>
      <c r="E2" t="s">
        <v>78</v>
      </c>
      <c r="F2" t="s">
        <v>40</v>
      </c>
      <c r="G2" t="s">
        <v>94</v>
      </c>
      <c r="H2">
        <v>10</v>
      </c>
      <c r="I2">
        <v>44652</v>
      </c>
      <c r="J2">
        <v>-332</v>
      </c>
      <c r="K2" t="s">
        <v>379</v>
      </c>
      <c r="L2">
        <v>44959</v>
      </c>
      <c r="M2" t="s">
        <v>81</v>
      </c>
      <c r="N2">
        <v>44643</v>
      </c>
      <c r="O2">
        <v>20225220244501</v>
      </c>
      <c r="P2" t="s">
        <v>81</v>
      </c>
      <c r="Q2" t="s">
        <v>380</v>
      </c>
      <c r="R2" s="1">
        <v>44984</v>
      </c>
    </row>
  </sheetData>
  <dataValidations count="1">
    <dataValidation type="list" allowBlank="1" showInputMessage="1" showErrorMessage="1" sqref="G1" xr:uid="{B7AABD81-D1F0-405D-BAC2-E684D6FE0E15}">
      <formula1>Tipos_DP</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CBA49-3BAF-4560-AADE-D3C98AE915B6}">
  <dimension ref="A2:D14"/>
  <sheetViews>
    <sheetView workbookViewId="0">
      <selection activeCell="B10" sqref="B10"/>
    </sheetView>
  </sheetViews>
  <sheetFormatPr baseColWidth="10" defaultColWidth="11.42578125" defaultRowHeight="15" x14ac:dyDescent="0.25"/>
  <cols>
    <col min="1" max="1" width="21.28515625" bestFit="1" customWidth="1"/>
    <col min="2" max="2" width="22.42578125" bestFit="1" customWidth="1"/>
    <col min="3" max="3" width="3" bestFit="1" customWidth="1"/>
    <col min="4" max="4" width="12.5703125" bestFit="1" customWidth="1"/>
    <col min="5" max="52" width="12" bestFit="1" customWidth="1"/>
    <col min="53" max="54" width="15" bestFit="1" customWidth="1"/>
    <col min="55" max="55" width="12.5703125" bestFit="1" customWidth="1"/>
  </cols>
  <sheetData>
    <row r="2" spans="1:4" ht="15.75" x14ac:dyDescent="0.25">
      <c r="A2" s="108" t="s">
        <v>381</v>
      </c>
      <c r="B2" s="108"/>
      <c r="C2" s="108"/>
      <c r="D2" s="108"/>
    </row>
    <row r="3" spans="1:4" x14ac:dyDescent="0.25">
      <c r="A3" t="s">
        <v>382</v>
      </c>
      <c r="B3" s="20">
        <f ca="1">TODAY()</f>
        <v>45012</v>
      </c>
    </row>
    <row r="5" spans="1:4" x14ac:dyDescent="0.25">
      <c r="A5" s="18" t="s">
        <v>383</v>
      </c>
      <c r="B5" t="s">
        <v>15</v>
      </c>
    </row>
    <row r="6" spans="1:4" x14ac:dyDescent="0.25">
      <c r="A6" s="18" t="s">
        <v>384</v>
      </c>
      <c r="B6" t="s">
        <v>15</v>
      </c>
    </row>
    <row r="7" spans="1:4" x14ac:dyDescent="0.25">
      <c r="A7" s="18" t="s">
        <v>68</v>
      </c>
      <c r="B7" t="s">
        <v>15</v>
      </c>
    </row>
    <row r="9" spans="1:4" x14ac:dyDescent="0.25">
      <c r="A9" s="18" t="s">
        <v>16</v>
      </c>
      <c r="B9" s="18" t="s">
        <v>385</v>
      </c>
    </row>
    <row r="10" spans="1:4" x14ac:dyDescent="0.25">
      <c r="A10" s="18" t="s">
        <v>57</v>
      </c>
      <c r="B10" s="16" t="s">
        <v>98</v>
      </c>
      <c r="C10" s="16" t="s">
        <v>81</v>
      </c>
      <c r="D10" s="16" t="s">
        <v>13</v>
      </c>
    </row>
    <row r="11" spans="1:4" x14ac:dyDescent="0.25">
      <c r="A11" s="19" t="s">
        <v>386</v>
      </c>
      <c r="B11" s="16">
        <v>9</v>
      </c>
      <c r="C11" s="16">
        <v>3</v>
      </c>
      <c r="D11" s="16">
        <v>12</v>
      </c>
    </row>
    <row r="12" spans="1:4" x14ac:dyDescent="0.25">
      <c r="A12" s="19" t="s">
        <v>387</v>
      </c>
      <c r="B12" s="16"/>
      <c r="C12" s="16">
        <v>1</v>
      </c>
      <c r="D12" s="16">
        <v>1</v>
      </c>
    </row>
    <row r="13" spans="1:4" x14ac:dyDescent="0.25">
      <c r="A13" s="19" t="s">
        <v>379</v>
      </c>
      <c r="B13" s="16">
        <v>22</v>
      </c>
      <c r="C13" s="16">
        <v>18</v>
      </c>
      <c r="D13" s="16">
        <v>40</v>
      </c>
    </row>
    <row r="14" spans="1:4" x14ac:dyDescent="0.25">
      <c r="A14" s="19" t="s">
        <v>13</v>
      </c>
      <c r="B14" s="16">
        <v>31</v>
      </c>
      <c r="C14" s="16">
        <v>22</v>
      </c>
      <c r="D14" s="16">
        <v>53</v>
      </c>
    </row>
  </sheetData>
  <mergeCells count="1">
    <mergeCell ref="A2:D2"/>
  </mergeCell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FC55F-24CC-415D-9640-06022B611EDE}">
  <sheetPr>
    <tabColor rgb="FFFF0000"/>
  </sheetPr>
  <dimension ref="A1:R23"/>
  <sheetViews>
    <sheetView topLeftCell="F1" workbookViewId="0">
      <selection activeCell="I1" sqref="I1:I1048576"/>
    </sheetView>
  </sheetViews>
  <sheetFormatPr baseColWidth="10" defaultColWidth="11.42578125" defaultRowHeight="15" x14ac:dyDescent="0.25"/>
  <cols>
    <col min="2" max="2" width="12.5703125" customWidth="1"/>
    <col min="3" max="3" width="23.28515625" customWidth="1"/>
    <col min="4" max="4" width="13.140625" customWidth="1"/>
    <col min="6" max="6" width="15.7109375" customWidth="1"/>
    <col min="7" max="7" width="37.140625" bestFit="1" customWidth="1"/>
    <col min="8" max="8" width="25.85546875" bestFit="1" customWidth="1"/>
    <col min="9" max="9" width="15.5703125" style="16" customWidth="1"/>
    <col min="10" max="10" width="23.28515625" customWidth="1"/>
    <col min="11" max="11" width="17.5703125" style="21" customWidth="1"/>
    <col min="12" max="12" width="11.42578125" style="16"/>
    <col min="13" max="13" width="22" customWidth="1"/>
    <col min="14" max="14" width="17.5703125" style="16" customWidth="1"/>
    <col min="15" max="15" width="19.28515625" customWidth="1"/>
    <col min="16" max="16" width="17.85546875" customWidth="1"/>
    <col min="18" max="18" width="18" customWidth="1"/>
  </cols>
  <sheetData>
    <row r="1" spans="1:18" s="15" customFormat="1" ht="45" x14ac:dyDescent="0.25">
      <c r="A1" s="15" t="s">
        <v>60</v>
      </c>
      <c r="B1" s="15" t="s">
        <v>61</v>
      </c>
      <c r="C1" s="15" t="s">
        <v>62</v>
      </c>
      <c r="D1" s="15" t="s">
        <v>63</v>
      </c>
      <c r="E1" s="15" t="s">
        <v>64</v>
      </c>
      <c r="F1" s="15" t="s">
        <v>65</v>
      </c>
      <c r="G1" s="15" t="s">
        <v>18</v>
      </c>
      <c r="H1" s="15" t="s">
        <v>66</v>
      </c>
      <c r="I1" s="3" t="s">
        <v>67</v>
      </c>
      <c r="J1" s="15" t="s">
        <v>68</v>
      </c>
      <c r="K1" s="3" t="s">
        <v>14</v>
      </c>
      <c r="L1" s="3" t="s">
        <v>57</v>
      </c>
      <c r="M1" s="15" t="s">
        <v>69</v>
      </c>
      <c r="N1" s="3" t="s">
        <v>70</v>
      </c>
      <c r="O1" s="15" t="s">
        <v>71</v>
      </c>
      <c r="P1" s="15" t="s">
        <v>72</v>
      </c>
      <c r="Q1" s="15" t="s">
        <v>73</v>
      </c>
      <c r="R1" s="15" t="s">
        <v>374</v>
      </c>
    </row>
    <row r="2" spans="1:18" x14ac:dyDescent="0.25">
      <c r="A2">
        <v>46</v>
      </c>
      <c r="B2">
        <v>20235210008902</v>
      </c>
      <c r="C2" t="s">
        <v>388</v>
      </c>
      <c r="D2" t="s">
        <v>8</v>
      </c>
      <c r="E2" t="s">
        <v>389</v>
      </c>
      <c r="F2" t="s">
        <v>78</v>
      </c>
      <c r="G2" t="s">
        <v>50</v>
      </c>
      <c r="H2" t="s">
        <v>109</v>
      </c>
      <c r="I2" s="16">
        <v>5</v>
      </c>
      <c r="J2" s="1">
        <v>44958</v>
      </c>
      <c r="K2" s="21">
        <v>-1</v>
      </c>
      <c r="L2" s="16" t="s">
        <v>379</v>
      </c>
      <c r="M2" s="1">
        <v>44958</v>
      </c>
      <c r="N2" s="16" t="s">
        <v>98</v>
      </c>
    </row>
    <row r="3" spans="1:18" x14ac:dyDescent="0.25">
      <c r="A3">
        <v>42</v>
      </c>
      <c r="B3">
        <v>20235210007662</v>
      </c>
      <c r="C3" t="s">
        <v>390</v>
      </c>
      <c r="D3" t="s">
        <v>391</v>
      </c>
      <c r="E3" t="s">
        <v>392</v>
      </c>
      <c r="F3" t="s">
        <v>78</v>
      </c>
      <c r="G3" t="s">
        <v>50</v>
      </c>
      <c r="H3" t="s">
        <v>102</v>
      </c>
      <c r="I3" s="16">
        <v>5</v>
      </c>
      <c r="J3" s="1">
        <v>44957</v>
      </c>
      <c r="K3" s="21">
        <v>-2</v>
      </c>
      <c r="L3" s="16" t="s">
        <v>379</v>
      </c>
      <c r="M3" s="1">
        <v>44958</v>
      </c>
      <c r="N3" s="16" t="s">
        <v>98</v>
      </c>
    </row>
    <row r="4" spans="1:18" x14ac:dyDescent="0.25">
      <c r="A4">
        <v>41</v>
      </c>
      <c r="B4">
        <v>20235210007532</v>
      </c>
      <c r="C4" t="s">
        <v>393</v>
      </c>
      <c r="D4" t="s">
        <v>2</v>
      </c>
      <c r="E4" t="s">
        <v>394</v>
      </c>
      <c r="F4" t="s">
        <v>113</v>
      </c>
      <c r="G4" t="s">
        <v>24</v>
      </c>
      <c r="H4" t="s">
        <v>395</v>
      </c>
      <c r="I4" s="16">
        <v>3</v>
      </c>
      <c r="J4" s="1">
        <v>44952</v>
      </c>
      <c r="K4" s="21">
        <v>-7</v>
      </c>
      <c r="L4" s="16" t="s">
        <v>379</v>
      </c>
      <c r="M4" s="1">
        <v>32</v>
      </c>
      <c r="N4" s="16" t="s">
        <v>98</v>
      </c>
    </row>
    <row r="5" spans="1:18" x14ac:dyDescent="0.25">
      <c r="A5">
        <v>40</v>
      </c>
      <c r="B5">
        <v>20235210007432</v>
      </c>
      <c r="C5" t="s">
        <v>396</v>
      </c>
      <c r="D5" t="s">
        <v>2</v>
      </c>
      <c r="E5" t="s">
        <v>397</v>
      </c>
      <c r="F5" t="s">
        <v>113</v>
      </c>
      <c r="G5" t="s">
        <v>24</v>
      </c>
      <c r="H5" t="s">
        <v>109</v>
      </c>
      <c r="I5" s="16">
        <v>5</v>
      </c>
      <c r="J5" s="1">
        <v>44956</v>
      </c>
      <c r="K5" s="21">
        <v>-3</v>
      </c>
      <c r="L5" s="16" t="s">
        <v>379</v>
      </c>
      <c r="M5" s="1">
        <v>44958</v>
      </c>
      <c r="N5" s="16" t="s">
        <v>98</v>
      </c>
    </row>
    <row r="6" spans="1:18" x14ac:dyDescent="0.25">
      <c r="A6">
        <v>39</v>
      </c>
      <c r="B6">
        <v>20235210007412</v>
      </c>
      <c r="C6" t="s">
        <v>398</v>
      </c>
      <c r="D6" t="s">
        <v>2</v>
      </c>
      <c r="E6" t="s">
        <v>399</v>
      </c>
      <c r="F6" t="s">
        <v>113</v>
      </c>
      <c r="G6" t="s">
        <v>24</v>
      </c>
      <c r="H6" t="s">
        <v>182</v>
      </c>
      <c r="I6" s="16">
        <v>5</v>
      </c>
      <c r="J6" s="1">
        <v>44956</v>
      </c>
      <c r="K6" s="21">
        <v>-3</v>
      </c>
      <c r="L6" s="16" t="s">
        <v>379</v>
      </c>
      <c r="M6" s="1">
        <v>44958</v>
      </c>
      <c r="N6" s="16" t="s">
        <v>98</v>
      </c>
    </row>
    <row r="7" spans="1:18" x14ac:dyDescent="0.25">
      <c r="A7">
        <v>38</v>
      </c>
      <c r="B7">
        <v>20235210007402</v>
      </c>
      <c r="C7" t="s">
        <v>400</v>
      </c>
      <c r="D7" t="s">
        <v>2</v>
      </c>
      <c r="E7" t="s">
        <v>401</v>
      </c>
      <c r="F7" t="s">
        <v>113</v>
      </c>
      <c r="G7" t="s">
        <v>24</v>
      </c>
      <c r="H7" t="s">
        <v>395</v>
      </c>
      <c r="I7" s="16">
        <v>3</v>
      </c>
      <c r="J7" s="1">
        <v>44952</v>
      </c>
      <c r="K7" s="21">
        <v>-7</v>
      </c>
      <c r="L7" s="16" t="s">
        <v>379</v>
      </c>
      <c r="M7" s="1">
        <v>44958</v>
      </c>
      <c r="N7" s="16" t="s">
        <v>98</v>
      </c>
    </row>
    <row r="8" spans="1:18" x14ac:dyDescent="0.25">
      <c r="A8">
        <v>29</v>
      </c>
      <c r="B8" t="s">
        <v>402</v>
      </c>
      <c r="C8" t="s">
        <v>403</v>
      </c>
      <c r="D8" t="s">
        <v>2</v>
      </c>
      <c r="E8" t="s">
        <v>404</v>
      </c>
      <c r="F8" t="s">
        <v>78</v>
      </c>
      <c r="G8" t="s">
        <v>44</v>
      </c>
      <c r="H8" t="s">
        <v>94</v>
      </c>
      <c r="I8" s="16">
        <v>10</v>
      </c>
      <c r="J8" s="1">
        <v>44958</v>
      </c>
      <c r="K8" s="21">
        <v>-1</v>
      </c>
      <c r="L8" s="16" t="s">
        <v>379</v>
      </c>
      <c r="M8" s="1">
        <v>44957</v>
      </c>
      <c r="N8" s="16" t="s">
        <v>98</v>
      </c>
    </row>
    <row r="9" spans="1:18" x14ac:dyDescent="0.25">
      <c r="A9">
        <v>28</v>
      </c>
      <c r="B9">
        <v>20235210006102</v>
      </c>
      <c r="C9" t="s">
        <v>405</v>
      </c>
      <c r="D9" t="s">
        <v>8</v>
      </c>
      <c r="E9" t="s">
        <v>406</v>
      </c>
      <c r="F9" t="s">
        <v>113</v>
      </c>
      <c r="G9" t="s">
        <v>26</v>
      </c>
      <c r="H9" t="s">
        <v>94</v>
      </c>
      <c r="I9" s="16">
        <v>10</v>
      </c>
      <c r="J9" s="1">
        <v>44958</v>
      </c>
      <c r="K9" s="21">
        <v>-1</v>
      </c>
      <c r="L9" s="16" t="s">
        <v>379</v>
      </c>
      <c r="M9" s="1">
        <v>44957</v>
      </c>
      <c r="N9" s="16" t="s">
        <v>98</v>
      </c>
    </row>
    <row r="10" spans="1:18" x14ac:dyDescent="0.25">
      <c r="A10">
        <v>9</v>
      </c>
      <c r="B10">
        <v>20215210072062</v>
      </c>
      <c r="C10" t="s">
        <v>407</v>
      </c>
      <c r="D10" t="s">
        <v>6</v>
      </c>
      <c r="E10" t="s">
        <v>408</v>
      </c>
      <c r="F10" t="s">
        <v>113</v>
      </c>
      <c r="G10" t="s">
        <v>42</v>
      </c>
      <c r="H10" t="s">
        <v>102</v>
      </c>
      <c r="I10" s="16">
        <v>5</v>
      </c>
      <c r="J10" s="1">
        <v>44432</v>
      </c>
      <c r="K10" s="21">
        <v>-527</v>
      </c>
      <c r="L10" s="16" t="s">
        <v>379</v>
      </c>
      <c r="M10" s="1">
        <v>44959</v>
      </c>
      <c r="N10" s="16" t="s">
        <v>98</v>
      </c>
    </row>
    <row r="11" spans="1:18" x14ac:dyDescent="0.25">
      <c r="A11">
        <v>27</v>
      </c>
      <c r="B11">
        <v>20235210005772</v>
      </c>
      <c r="C11" t="s">
        <v>409</v>
      </c>
      <c r="D11" t="s">
        <v>11</v>
      </c>
      <c r="E11" t="s">
        <v>410</v>
      </c>
      <c r="F11" t="s">
        <v>86</v>
      </c>
      <c r="G11" t="s">
        <v>47</v>
      </c>
      <c r="H11" t="s">
        <v>94</v>
      </c>
      <c r="I11" s="16">
        <v>10</v>
      </c>
      <c r="J11" s="1">
        <v>44957</v>
      </c>
      <c r="K11" s="21">
        <v>-2</v>
      </c>
      <c r="L11" s="16" t="s">
        <v>379</v>
      </c>
      <c r="M11" s="1">
        <v>44957</v>
      </c>
      <c r="N11" s="16" t="s">
        <v>98</v>
      </c>
    </row>
    <row r="12" spans="1:18" x14ac:dyDescent="0.25">
      <c r="A12">
        <v>11</v>
      </c>
      <c r="B12">
        <v>20225210078552</v>
      </c>
      <c r="C12" t="s">
        <v>411</v>
      </c>
      <c r="D12" t="s">
        <v>11</v>
      </c>
      <c r="E12" t="s">
        <v>412</v>
      </c>
      <c r="F12" t="s">
        <v>113</v>
      </c>
      <c r="G12" t="s">
        <v>37</v>
      </c>
      <c r="H12" t="s">
        <v>94</v>
      </c>
      <c r="I12" s="16">
        <v>10</v>
      </c>
      <c r="J12" s="1">
        <v>44770</v>
      </c>
      <c r="K12" s="21">
        <v>-189</v>
      </c>
      <c r="L12" s="16" t="s">
        <v>379</v>
      </c>
      <c r="M12" s="1">
        <v>44959</v>
      </c>
      <c r="N12" s="16" t="s">
        <v>98</v>
      </c>
    </row>
    <row r="13" spans="1:18" x14ac:dyDescent="0.25">
      <c r="A13">
        <v>25</v>
      </c>
      <c r="B13">
        <v>20235210001852</v>
      </c>
      <c r="C13" t="s">
        <v>413</v>
      </c>
      <c r="D13" t="s">
        <v>11</v>
      </c>
      <c r="E13" t="s">
        <v>414</v>
      </c>
      <c r="F13" t="s">
        <v>113</v>
      </c>
      <c r="G13" t="s">
        <v>25</v>
      </c>
      <c r="H13" t="s">
        <v>94</v>
      </c>
      <c r="I13" s="16">
        <v>10</v>
      </c>
      <c r="J13" s="1">
        <v>44950</v>
      </c>
      <c r="K13" s="21">
        <v>-9</v>
      </c>
      <c r="L13" s="16" t="s">
        <v>379</v>
      </c>
      <c r="M13" s="1">
        <v>44957</v>
      </c>
      <c r="N13" s="16" t="s">
        <v>98</v>
      </c>
    </row>
    <row r="14" spans="1:18" x14ac:dyDescent="0.25">
      <c r="A14">
        <v>13</v>
      </c>
      <c r="B14">
        <v>20225210118822</v>
      </c>
      <c r="C14" t="s">
        <v>415</v>
      </c>
      <c r="D14" t="s">
        <v>11</v>
      </c>
      <c r="E14" t="s">
        <v>416</v>
      </c>
      <c r="F14" t="s">
        <v>113</v>
      </c>
      <c r="G14" t="s">
        <v>42</v>
      </c>
      <c r="H14" t="s">
        <v>94</v>
      </c>
      <c r="I14" s="16">
        <v>10</v>
      </c>
      <c r="J14" s="1">
        <v>44866</v>
      </c>
      <c r="K14" s="21">
        <v>-93</v>
      </c>
      <c r="L14" s="16" t="s">
        <v>379</v>
      </c>
      <c r="M14" s="1">
        <v>44959</v>
      </c>
      <c r="N14" s="16" t="s">
        <v>98</v>
      </c>
    </row>
    <row r="15" spans="1:18" x14ac:dyDescent="0.25">
      <c r="A15">
        <v>14</v>
      </c>
      <c r="B15">
        <v>20225210118892</v>
      </c>
      <c r="C15" t="s">
        <v>417</v>
      </c>
      <c r="D15" t="s">
        <v>9</v>
      </c>
      <c r="E15" t="s">
        <v>418</v>
      </c>
      <c r="F15" t="s">
        <v>78</v>
      </c>
      <c r="G15" t="s">
        <v>44</v>
      </c>
      <c r="H15" t="s">
        <v>87</v>
      </c>
      <c r="I15" s="16">
        <v>15</v>
      </c>
      <c r="J15" s="1">
        <v>44874</v>
      </c>
      <c r="K15" s="21">
        <v>-85</v>
      </c>
      <c r="L15" s="16" t="s">
        <v>379</v>
      </c>
      <c r="M15" s="1">
        <v>44959</v>
      </c>
      <c r="N15" s="16" t="s">
        <v>98</v>
      </c>
    </row>
    <row r="16" spans="1:18" x14ac:dyDescent="0.25">
      <c r="A16">
        <v>15</v>
      </c>
      <c r="B16">
        <v>20225210131742</v>
      </c>
      <c r="C16" t="s">
        <v>419</v>
      </c>
      <c r="D16" t="s">
        <v>3</v>
      </c>
      <c r="E16" t="s">
        <v>420</v>
      </c>
      <c r="F16" t="s">
        <v>78</v>
      </c>
      <c r="G16" t="s">
        <v>44</v>
      </c>
      <c r="H16" t="s">
        <v>131</v>
      </c>
      <c r="I16" s="16">
        <v>10</v>
      </c>
      <c r="J16" s="1">
        <v>44900</v>
      </c>
      <c r="K16" s="21">
        <v>-59</v>
      </c>
      <c r="L16" s="16" t="s">
        <v>379</v>
      </c>
      <c r="M16" s="1">
        <v>44959</v>
      </c>
      <c r="N16" s="16" t="s">
        <v>98</v>
      </c>
    </row>
    <row r="17" spans="1:14" x14ac:dyDescent="0.25">
      <c r="A17">
        <v>16</v>
      </c>
      <c r="B17">
        <v>20225210134752</v>
      </c>
      <c r="C17" t="s">
        <v>421</v>
      </c>
      <c r="D17" t="s">
        <v>4</v>
      </c>
      <c r="E17" t="s">
        <v>422</v>
      </c>
      <c r="F17" t="s">
        <v>113</v>
      </c>
      <c r="G17" t="s">
        <v>48</v>
      </c>
      <c r="H17" t="s">
        <v>94</v>
      </c>
      <c r="I17" s="16">
        <v>10</v>
      </c>
      <c r="J17" s="1">
        <v>44908</v>
      </c>
      <c r="K17" s="21">
        <v>-51</v>
      </c>
      <c r="L17" s="16" t="s">
        <v>379</v>
      </c>
      <c r="M17" s="1">
        <v>44959</v>
      </c>
      <c r="N17" s="16" t="s">
        <v>98</v>
      </c>
    </row>
    <row r="18" spans="1:14" x14ac:dyDescent="0.25">
      <c r="A18">
        <v>17</v>
      </c>
      <c r="B18">
        <v>20225210135402</v>
      </c>
      <c r="C18" t="s">
        <v>423</v>
      </c>
      <c r="D18" t="s">
        <v>424</v>
      </c>
      <c r="E18" t="s">
        <v>425</v>
      </c>
      <c r="F18" t="s">
        <v>78</v>
      </c>
      <c r="G18" t="s">
        <v>44</v>
      </c>
      <c r="H18" t="s">
        <v>131</v>
      </c>
      <c r="I18" s="16">
        <v>10</v>
      </c>
      <c r="J18" s="1">
        <v>44909</v>
      </c>
      <c r="K18" s="21">
        <v>-50</v>
      </c>
      <c r="L18" s="16" t="s">
        <v>379</v>
      </c>
      <c r="M18" s="1">
        <v>44959</v>
      </c>
      <c r="N18" s="16" t="s">
        <v>98</v>
      </c>
    </row>
    <row r="19" spans="1:14" x14ac:dyDescent="0.25">
      <c r="A19">
        <v>18</v>
      </c>
      <c r="B19">
        <v>20225210138672</v>
      </c>
      <c r="C19" t="s">
        <v>426</v>
      </c>
      <c r="D19" t="s">
        <v>391</v>
      </c>
      <c r="E19" t="s">
        <v>427</v>
      </c>
      <c r="F19" t="s">
        <v>113</v>
      </c>
      <c r="G19" t="s">
        <v>33</v>
      </c>
      <c r="H19" t="s">
        <v>102</v>
      </c>
      <c r="I19" s="16">
        <v>5</v>
      </c>
      <c r="J19" s="1">
        <v>44908</v>
      </c>
      <c r="K19" s="21">
        <v>-51</v>
      </c>
      <c r="L19" s="16" t="s">
        <v>379</v>
      </c>
      <c r="M19" s="1">
        <v>44959</v>
      </c>
      <c r="N19" s="16" t="s">
        <v>98</v>
      </c>
    </row>
    <row r="20" spans="1:14" x14ac:dyDescent="0.25">
      <c r="A20">
        <v>19</v>
      </c>
      <c r="B20">
        <v>20224214042182</v>
      </c>
      <c r="C20" t="s">
        <v>428</v>
      </c>
      <c r="D20" t="s">
        <v>9</v>
      </c>
      <c r="E20" t="s">
        <v>429</v>
      </c>
      <c r="F20" t="s">
        <v>113</v>
      </c>
      <c r="G20" t="s">
        <v>38</v>
      </c>
      <c r="H20" t="s">
        <v>131</v>
      </c>
      <c r="I20" s="16">
        <v>10</v>
      </c>
      <c r="J20" s="1">
        <v>44930</v>
      </c>
      <c r="K20" s="21">
        <v>-29</v>
      </c>
      <c r="L20" s="16" t="s">
        <v>379</v>
      </c>
      <c r="M20" s="1">
        <v>44959</v>
      </c>
      <c r="N20" s="16" t="s">
        <v>98</v>
      </c>
    </row>
    <row r="21" spans="1:14" x14ac:dyDescent="0.25">
      <c r="A21">
        <v>20</v>
      </c>
      <c r="B21">
        <v>20225210146112</v>
      </c>
      <c r="C21" t="s">
        <v>430</v>
      </c>
      <c r="D21" t="s">
        <v>2</v>
      </c>
      <c r="E21" t="s">
        <v>431</v>
      </c>
      <c r="F21" t="s">
        <v>78</v>
      </c>
      <c r="G21" t="s">
        <v>44</v>
      </c>
      <c r="H21" t="s">
        <v>80</v>
      </c>
      <c r="I21" s="16">
        <v>10</v>
      </c>
      <c r="J21" s="1">
        <v>44931</v>
      </c>
      <c r="K21" s="21">
        <v>-28</v>
      </c>
      <c r="L21" s="16" t="s">
        <v>379</v>
      </c>
      <c r="M21" s="1">
        <v>44959</v>
      </c>
      <c r="N21" s="16" t="s">
        <v>98</v>
      </c>
    </row>
    <row r="22" spans="1:14" x14ac:dyDescent="0.25">
      <c r="A22">
        <v>23</v>
      </c>
      <c r="B22">
        <v>20235210000502</v>
      </c>
      <c r="C22" t="s">
        <v>432</v>
      </c>
      <c r="D22" t="s">
        <v>8</v>
      </c>
      <c r="E22" t="s">
        <v>433</v>
      </c>
      <c r="F22" t="s">
        <v>113</v>
      </c>
      <c r="G22" t="s">
        <v>26</v>
      </c>
      <c r="H22" t="s">
        <v>90</v>
      </c>
      <c r="I22" s="16">
        <v>15</v>
      </c>
      <c r="J22" s="1">
        <v>44952</v>
      </c>
      <c r="K22" s="21">
        <v>-7</v>
      </c>
      <c r="L22" s="16" t="s">
        <v>379</v>
      </c>
      <c r="M22" s="1">
        <v>44957</v>
      </c>
      <c r="N22" s="16" t="s">
        <v>98</v>
      </c>
    </row>
    <row r="23" spans="1:14" x14ac:dyDescent="0.25">
      <c r="A23">
        <v>22</v>
      </c>
      <c r="B23">
        <v>20225210147682</v>
      </c>
      <c r="C23" t="s">
        <v>434</v>
      </c>
      <c r="D23" t="s">
        <v>11</v>
      </c>
      <c r="E23" t="s">
        <v>435</v>
      </c>
      <c r="F23" t="s">
        <v>113</v>
      </c>
      <c r="G23" t="s">
        <v>49</v>
      </c>
      <c r="H23" t="s">
        <v>94</v>
      </c>
      <c r="I23" s="16">
        <v>10</v>
      </c>
      <c r="J23" s="1">
        <v>44938</v>
      </c>
      <c r="K23" s="21">
        <v>-21</v>
      </c>
      <c r="L23" s="16" t="s">
        <v>379</v>
      </c>
      <c r="M23" s="1">
        <v>44959</v>
      </c>
      <c r="N23" s="16" t="s">
        <v>98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F2F4-40A6-4FB3-AA7F-C74A92269938}">
  <sheetPr>
    <tabColor rgb="FF00FF00"/>
  </sheetPr>
  <dimension ref="A1:R10"/>
  <sheetViews>
    <sheetView topLeftCell="E1" workbookViewId="0">
      <selection activeCell="L17" sqref="L17"/>
    </sheetView>
  </sheetViews>
  <sheetFormatPr baseColWidth="10" defaultColWidth="11.42578125" defaultRowHeight="15" x14ac:dyDescent="0.25"/>
  <cols>
    <col min="1" max="1" width="11.42578125" style="22"/>
    <col min="2" max="2" width="25.28515625" style="22" customWidth="1"/>
    <col min="3" max="3" width="23.28515625" style="22" customWidth="1"/>
    <col min="4" max="4" width="38.140625" style="22" bestFit="1" customWidth="1"/>
    <col min="5" max="5" width="56.28515625" style="22" customWidth="1"/>
    <col min="6" max="6" width="15.7109375" style="17" customWidth="1"/>
    <col min="7" max="7" width="35.7109375" style="22" bestFit="1" customWidth="1"/>
    <col min="8" max="8" width="24.7109375" style="22" bestFit="1" customWidth="1"/>
    <col min="9" max="9" width="16.5703125" style="17" customWidth="1"/>
    <col min="10" max="10" width="23.28515625" style="22" customWidth="1"/>
    <col min="11" max="11" width="20" style="17" customWidth="1"/>
    <col min="12" max="12" width="16.28515625" style="22" customWidth="1"/>
    <col min="13" max="13" width="22" style="22" customWidth="1"/>
    <col min="14" max="14" width="11.42578125" style="17"/>
    <col min="15" max="15" width="19.28515625" style="22" customWidth="1"/>
    <col min="16" max="16" width="17.85546875" style="22" customWidth="1"/>
    <col min="17" max="17" width="11.42578125" style="22"/>
    <col min="18" max="18" width="18" style="22" customWidth="1"/>
    <col min="19" max="16384" width="11.42578125" style="22"/>
  </cols>
  <sheetData>
    <row r="1" spans="1:18" s="3" customFormat="1" ht="45" x14ac:dyDescent="0.25">
      <c r="A1" s="3" t="s">
        <v>60</v>
      </c>
      <c r="B1" s="3" t="s">
        <v>61</v>
      </c>
      <c r="C1" s="3" t="s">
        <v>62</v>
      </c>
      <c r="D1" s="3" t="s">
        <v>63</v>
      </c>
      <c r="E1" s="3" t="s">
        <v>64</v>
      </c>
      <c r="F1" s="3" t="s">
        <v>65</v>
      </c>
      <c r="G1" s="3" t="s">
        <v>18</v>
      </c>
      <c r="H1" s="3" t="s">
        <v>66</v>
      </c>
      <c r="I1" s="3" t="s">
        <v>67</v>
      </c>
      <c r="J1" s="3" t="s">
        <v>68</v>
      </c>
      <c r="K1" s="3" t="s">
        <v>14</v>
      </c>
      <c r="L1" s="3" t="s">
        <v>57</v>
      </c>
      <c r="M1" s="3" t="s">
        <v>69</v>
      </c>
      <c r="N1" s="3" t="s">
        <v>70</v>
      </c>
      <c r="O1" s="3" t="s">
        <v>71</v>
      </c>
      <c r="P1" s="3" t="s">
        <v>72</v>
      </c>
      <c r="Q1" s="3" t="s">
        <v>73</v>
      </c>
      <c r="R1" s="3" t="s">
        <v>374</v>
      </c>
    </row>
    <row r="2" spans="1:18" ht="60" x14ac:dyDescent="0.25">
      <c r="A2" s="22">
        <v>53</v>
      </c>
      <c r="B2" s="23">
        <v>20235210010712</v>
      </c>
      <c r="C2" s="24">
        <v>44958.379942129628</v>
      </c>
      <c r="D2" s="22" t="s">
        <v>436</v>
      </c>
      <c r="E2" s="15" t="s">
        <v>206</v>
      </c>
      <c r="F2" s="17" t="s">
        <v>78</v>
      </c>
      <c r="G2" s="22" t="s">
        <v>30</v>
      </c>
      <c r="H2" s="22" t="s">
        <v>94</v>
      </c>
      <c r="I2" s="17">
        <v>10</v>
      </c>
      <c r="J2" s="25">
        <v>44972</v>
      </c>
      <c r="K2" s="17">
        <v>13</v>
      </c>
      <c r="L2" s="22" t="s">
        <v>386</v>
      </c>
      <c r="M2" s="25">
        <v>44958</v>
      </c>
      <c r="N2" s="17" t="s">
        <v>98</v>
      </c>
    </row>
    <row r="3" spans="1:18" x14ac:dyDescent="0.25">
      <c r="A3" s="22">
        <v>52</v>
      </c>
      <c r="B3" s="23">
        <v>20235210010592</v>
      </c>
      <c r="C3" s="24">
        <v>44957.680567129632</v>
      </c>
      <c r="D3" s="22" t="s">
        <v>9</v>
      </c>
      <c r="E3" s="15" t="s">
        <v>205</v>
      </c>
      <c r="F3" s="17" t="s">
        <v>113</v>
      </c>
      <c r="G3" s="22" t="s">
        <v>34</v>
      </c>
      <c r="H3" s="22" t="s">
        <v>87</v>
      </c>
      <c r="I3" s="17">
        <v>15</v>
      </c>
      <c r="J3" s="25">
        <v>44978</v>
      </c>
      <c r="K3" s="17">
        <v>19</v>
      </c>
      <c r="L3" s="22" t="s">
        <v>386</v>
      </c>
      <c r="M3" s="25">
        <v>44958</v>
      </c>
      <c r="N3" s="17" t="s">
        <v>98</v>
      </c>
    </row>
    <row r="4" spans="1:18" x14ac:dyDescent="0.25">
      <c r="A4" s="22">
        <v>51</v>
      </c>
      <c r="B4" s="23">
        <v>20235210010462</v>
      </c>
      <c r="C4" s="24">
        <v>44957.479143518518</v>
      </c>
      <c r="D4" s="22" t="s">
        <v>6</v>
      </c>
      <c r="E4" s="15" t="s">
        <v>204</v>
      </c>
      <c r="F4" s="17" t="s">
        <v>78</v>
      </c>
      <c r="G4" s="22" t="s">
        <v>50</v>
      </c>
      <c r="H4" s="22" t="s">
        <v>109</v>
      </c>
      <c r="I4" s="17">
        <v>5</v>
      </c>
      <c r="J4" s="25">
        <v>44964</v>
      </c>
      <c r="K4" s="17">
        <v>5</v>
      </c>
      <c r="L4" s="22" t="s">
        <v>386</v>
      </c>
      <c r="M4" s="25">
        <v>44958</v>
      </c>
      <c r="N4" s="17" t="s">
        <v>98</v>
      </c>
    </row>
    <row r="5" spans="1:18" ht="30" x14ac:dyDescent="0.25">
      <c r="A5" s="22">
        <v>49</v>
      </c>
      <c r="B5" s="23">
        <v>20235210009862</v>
      </c>
      <c r="C5" s="26" t="s">
        <v>437</v>
      </c>
      <c r="D5" s="22" t="s">
        <v>4</v>
      </c>
      <c r="E5" s="15" t="s">
        <v>438</v>
      </c>
      <c r="F5" s="17" t="s">
        <v>78</v>
      </c>
      <c r="G5" s="22" t="s">
        <v>30</v>
      </c>
      <c r="H5" s="22" t="s">
        <v>94</v>
      </c>
      <c r="I5" s="17">
        <v>10</v>
      </c>
      <c r="J5" s="25">
        <v>44970</v>
      </c>
      <c r="K5" s="17">
        <v>11</v>
      </c>
      <c r="L5" s="22" t="s">
        <v>386</v>
      </c>
      <c r="M5" s="25">
        <v>44958</v>
      </c>
      <c r="N5" s="17" t="s">
        <v>98</v>
      </c>
    </row>
    <row r="6" spans="1:18" x14ac:dyDescent="0.25">
      <c r="A6" s="22">
        <v>48</v>
      </c>
      <c r="B6" s="23">
        <v>20235210009702</v>
      </c>
      <c r="C6" s="26" t="s">
        <v>439</v>
      </c>
      <c r="D6" s="22" t="s">
        <v>2</v>
      </c>
      <c r="E6" s="15" t="s">
        <v>440</v>
      </c>
      <c r="F6" s="17" t="s">
        <v>78</v>
      </c>
      <c r="G6" s="22" t="s">
        <v>44</v>
      </c>
      <c r="H6" s="22" t="s">
        <v>80</v>
      </c>
      <c r="I6" s="17">
        <v>10</v>
      </c>
      <c r="J6" s="25">
        <v>44967</v>
      </c>
      <c r="K6" s="17">
        <v>8</v>
      </c>
      <c r="L6" s="22" t="s">
        <v>386</v>
      </c>
      <c r="M6" s="25">
        <v>44958</v>
      </c>
      <c r="N6" s="17" t="s">
        <v>98</v>
      </c>
    </row>
    <row r="7" spans="1:18" ht="45" x14ac:dyDescent="0.25">
      <c r="A7" s="22">
        <v>47</v>
      </c>
      <c r="B7" s="23">
        <v>20235210009652</v>
      </c>
      <c r="C7" s="26" t="s">
        <v>441</v>
      </c>
      <c r="D7" s="22" t="s">
        <v>11</v>
      </c>
      <c r="E7" s="15" t="s">
        <v>442</v>
      </c>
      <c r="F7" s="17" t="s">
        <v>113</v>
      </c>
      <c r="G7" s="22" t="s">
        <v>42</v>
      </c>
      <c r="H7" s="22" t="s">
        <v>94</v>
      </c>
      <c r="I7" s="17">
        <v>10</v>
      </c>
      <c r="J7" s="25">
        <v>44967</v>
      </c>
      <c r="K7" s="17">
        <v>8</v>
      </c>
      <c r="L7" s="22" t="s">
        <v>386</v>
      </c>
      <c r="M7" s="25">
        <v>44958</v>
      </c>
      <c r="N7" s="17" t="s">
        <v>98</v>
      </c>
    </row>
    <row r="8" spans="1:18" ht="30" x14ac:dyDescent="0.25">
      <c r="A8" s="22">
        <v>45</v>
      </c>
      <c r="B8" s="23">
        <v>20235210008572</v>
      </c>
      <c r="C8" s="26" t="s">
        <v>443</v>
      </c>
      <c r="D8" s="22" t="s">
        <v>7</v>
      </c>
      <c r="E8" s="15" t="s">
        <v>444</v>
      </c>
      <c r="F8" s="17" t="s">
        <v>78</v>
      </c>
      <c r="G8" s="22" t="s">
        <v>29</v>
      </c>
      <c r="H8" s="22" t="s">
        <v>94</v>
      </c>
      <c r="I8" s="17">
        <v>10</v>
      </c>
      <c r="J8" s="25">
        <v>44965</v>
      </c>
      <c r="K8" s="17">
        <v>6</v>
      </c>
      <c r="L8" s="22" t="s">
        <v>386</v>
      </c>
      <c r="M8" s="25">
        <v>44958</v>
      </c>
      <c r="N8" s="17" t="s">
        <v>98</v>
      </c>
    </row>
    <row r="9" spans="1:18" x14ac:dyDescent="0.25">
      <c r="A9" s="22">
        <v>35</v>
      </c>
      <c r="B9" s="23">
        <v>20235210007072</v>
      </c>
      <c r="C9" s="26" t="s">
        <v>445</v>
      </c>
      <c r="D9" s="22" t="s">
        <v>8</v>
      </c>
      <c r="E9" s="15" t="s">
        <v>446</v>
      </c>
      <c r="F9" s="17" t="s">
        <v>78</v>
      </c>
      <c r="G9" s="22" t="s">
        <v>46</v>
      </c>
      <c r="H9" s="22" t="s">
        <v>87</v>
      </c>
      <c r="I9" s="17">
        <v>15</v>
      </c>
      <c r="J9" s="25">
        <v>44967</v>
      </c>
      <c r="K9" s="17">
        <v>8</v>
      </c>
      <c r="L9" s="22" t="s">
        <v>386</v>
      </c>
      <c r="M9" s="25">
        <v>44957</v>
      </c>
      <c r="N9" s="17" t="s">
        <v>98</v>
      </c>
    </row>
    <row r="10" spans="1:18" x14ac:dyDescent="0.25">
      <c r="A10" s="22">
        <v>30</v>
      </c>
      <c r="B10" s="23">
        <v>20235210006382</v>
      </c>
      <c r="C10" s="26" t="s">
        <v>447</v>
      </c>
      <c r="D10" s="22" t="s">
        <v>8</v>
      </c>
      <c r="E10" s="15" t="s">
        <v>448</v>
      </c>
      <c r="F10" s="17" t="s">
        <v>78</v>
      </c>
      <c r="G10" s="22" t="s">
        <v>46</v>
      </c>
      <c r="H10" s="22" t="s">
        <v>90</v>
      </c>
      <c r="I10" s="17">
        <v>15</v>
      </c>
      <c r="J10" s="25">
        <v>44966</v>
      </c>
      <c r="K10" s="17">
        <v>7</v>
      </c>
      <c r="L10" s="22" t="s">
        <v>386</v>
      </c>
      <c r="M10" s="25">
        <v>44957</v>
      </c>
      <c r="N10" s="17" t="s">
        <v>98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4" ma:contentTypeDescription="Crear nuevo documento." ma:contentTypeScope="" ma:versionID="ad0f2e55af757cc583797213a4f43262">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68d8ceef497f5ee14c9b5b7db3d61728"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18d46ae-bc80-4b93-8345-0c7a35c27299" xsi:nil="true"/>
  </documentManagement>
</p:properties>
</file>

<file path=customXml/itemProps1.xml><?xml version="1.0" encoding="utf-8"?>
<ds:datastoreItem xmlns:ds="http://schemas.openxmlformats.org/officeDocument/2006/customXml" ds:itemID="{38360345-896D-49D9-B83F-7BF1C77922C6}">
  <ds:schemaRefs>
    <ds:schemaRef ds:uri="http://schemas.microsoft.com/sharepoint/v3/contenttype/forms"/>
  </ds:schemaRefs>
</ds:datastoreItem>
</file>

<file path=customXml/itemProps2.xml><?xml version="1.0" encoding="utf-8"?>
<ds:datastoreItem xmlns:ds="http://schemas.openxmlformats.org/officeDocument/2006/customXml" ds:itemID="{1916C173-312B-45B8-9A58-64449CC54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143FB1-08D6-4CA9-A3B5-55AAAA9D9365}">
  <ds:schemaRefs>
    <ds:schemaRef ds:uri="http://schemas.microsoft.com/office/2006/metadata/properties"/>
    <ds:schemaRef ds:uri="http://schemas.microsoft.com/office/infopath/2007/PartnerControls"/>
    <ds:schemaRef ds:uri="918d46ae-bc80-4b93-8345-0c7a35c2729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CONSOLIDADO POR ENTE</vt:lpstr>
      <vt:lpstr>RESPONSABLE</vt:lpstr>
      <vt:lpstr>POR ESTADO</vt:lpstr>
      <vt:lpstr>CON ACUSE</vt:lpstr>
      <vt:lpstr>BASE</vt:lpstr>
      <vt:lpstr>OK CERRADOS</vt:lpstr>
      <vt:lpstr>Consolidado x Estado</vt:lpstr>
      <vt:lpstr>Detalle VENCIDO sin RTA</vt:lpstr>
      <vt:lpstr>Detalle CON TIEMPO sin RTA</vt:lpstr>
      <vt:lpstr>Festivos</vt:lpstr>
      <vt:lpstr>AGDL</vt:lpstr>
      <vt:lpstr>AGPJ</vt:lpstr>
      <vt:lpstr>Dependencias</vt:lpstr>
      <vt:lpstr>DESPACHO</vt:lpstr>
      <vt:lpstr>Estado_DP</vt:lpstr>
      <vt:lpstr>FESTIVOS</vt:lpstr>
      <vt:lpstr>INSPECCIONES</vt:lpstr>
      <vt:lpstr>Tipos_DP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Yenni Dayana Nustes Villamil</dc:creator>
  <cp:keywords/>
  <dc:description/>
  <cp:lastModifiedBy>Sandra Mary Pereira Lizcano</cp:lastModifiedBy>
  <cp:revision/>
  <dcterms:created xsi:type="dcterms:W3CDTF">2023-01-16T20:38:25Z</dcterms:created>
  <dcterms:modified xsi:type="dcterms:W3CDTF">2023-03-27T16:53:27Z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